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3" activeTab="0"/>
  </bookViews>
  <sheets>
    <sheet name="Таблица 1" sheetId="1" r:id="rId1"/>
    <sheet name="Таблица 2" sheetId="2" r:id="rId2"/>
    <sheet name="Таблица 3" sheetId="3" r:id="rId3"/>
  </sheets>
  <definedNames>
    <definedName name="_xlnm.Print_Area" localSheetId="0">'Таблица 1'!$A$1:$O$114</definedName>
    <definedName name="_xlnm.Print_Titles" localSheetId="0">('Таблица 1'!$A:$A,'Таблица 1'!$3:$5)</definedName>
    <definedName name="_xlnm.Print_Titles" localSheetId="1">('Таблица 2'!$A:$A,'Таблица 2'!$3:$5)</definedName>
    <definedName name="_xlnm.Print_Titles" localSheetId="2">('Таблица 3'!$A:$A,'Таблица 3'!$3:$5)</definedName>
  </definedNames>
  <calcPr fullCalcOnLoad="1"/>
</workbook>
</file>

<file path=xl/sharedStrings.xml><?xml version="1.0" encoding="utf-8"?>
<sst xmlns="http://schemas.openxmlformats.org/spreadsheetml/2006/main" count="411" uniqueCount="146">
  <si>
    <t>Основные показатели консолидированных бюджетов субъектов Российской Федерации на 01 января 2012 года</t>
  </si>
  <si>
    <t>Таблица 1</t>
  </si>
  <si>
    <t>тыс. рублей</t>
  </si>
  <si>
    <t>Наименование</t>
  </si>
  <si>
    <t>Доходы - всего</t>
  </si>
  <si>
    <t>Доля субъекта Федерации в доходах округа,%</t>
  </si>
  <si>
    <t>Доля субъекта Федерации в общих доходах РФ,%</t>
  </si>
  <si>
    <t>Безвомездные поступления</t>
  </si>
  <si>
    <t>Доля безвозмездных перечислений в общих доходах, %</t>
  </si>
  <si>
    <t xml:space="preserve"> Итого доходов без учета безвозмездных перечислений (собственные доходы)</t>
  </si>
  <si>
    <t>Доля субъекта Федерации в собственных доходах округа,%</t>
  </si>
  <si>
    <t>Доля субъекта Федерации в собственных доходах по РФ,%</t>
  </si>
  <si>
    <t>Расходы - всего</t>
  </si>
  <si>
    <t>Доля субъекта Федерации в расходах округа,%</t>
  </si>
  <si>
    <t>Доля субъекта Федерации в общих расходах РФ,%</t>
  </si>
  <si>
    <t>Дефицит / Профицит</t>
  </si>
  <si>
    <t>в том числе:</t>
  </si>
  <si>
    <t>2009 г.</t>
  </si>
  <si>
    <t>2010 г.</t>
  </si>
  <si>
    <t>Доходы на душу населения, тыс. рублей</t>
  </si>
  <si>
    <t>Дефицит</t>
  </si>
  <si>
    <t>Профицит</t>
  </si>
  <si>
    <t>Численность населения, тыс. чел.</t>
  </si>
  <si>
    <t>1 - Центральный федеральный округ</t>
  </si>
  <si>
    <t>26 - Белгородская область</t>
  </si>
  <si>
    <t>27 - Брянская область</t>
  </si>
  <si>
    <t>28 - Владимирская область</t>
  </si>
  <si>
    <t>31 - Воронежская область</t>
  </si>
  <si>
    <t>33 - Ивановская область</t>
  </si>
  <si>
    <t>36 - Тверская область</t>
  </si>
  <si>
    <t>37 - Калужская область</t>
  </si>
  <si>
    <t>41 - Костромская область</t>
  </si>
  <si>
    <t>44 - Курская область</t>
  </si>
  <si>
    <t>46 - Липецкая область</t>
  </si>
  <si>
    <t>48 - Московская область</t>
  </si>
  <si>
    <t>54 - Орловская область</t>
  </si>
  <si>
    <t>59 - Рязанская область</t>
  </si>
  <si>
    <t>63 - Смоленская область</t>
  </si>
  <si>
    <t>64 - Тамбовская область</t>
  </si>
  <si>
    <t>66 - Тульская область</t>
  </si>
  <si>
    <t>71 - Ярославская область</t>
  </si>
  <si>
    <t>73 - г. Москва</t>
  </si>
  <si>
    <t>Итого</t>
  </si>
  <si>
    <t>2 - Северо-Западный федеральный округ</t>
  </si>
  <si>
    <t>06 - Республика Карелия</t>
  </si>
  <si>
    <t>07 - Республика Коми</t>
  </si>
  <si>
    <t>24 - Архангельская область</t>
  </si>
  <si>
    <t>30 - Вологодская область</t>
  </si>
  <si>
    <t>35 - Калининградская область</t>
  </si>
  <si>
    <t>45 - Ленинградская область</t>
  </si>
  <si>
    <t>49 - Мурманская область</t>
  </si>
  <si>
    <t>50 - Новгородская область</t>
  </si>
  <si>
    <t>57 - Псковская область</t>
  </si>
  <si>
    <t>72 - г. Санкт-Петербург</t>
  </si>
  <si>
    <t>84 - Ненецкий АО</t>
  </si>
  <si>
    <t>3 - Южный федеральный округ</t>
  </si>
  <si>
    <t>05 - Республика Калмыкия</t>
  </si>
  <si>
    <t>18 - Краснодарский край</t>
  </si>
  <si>
    <t>25 - Астраханская область</t>
  </si>
  <si>
    <t>29 - Волгоградская область</t>
  </si>
  <si>
    <t>58 - Ростовская область</t>
  </si>
  <si>
    <t>76 - Республика Адыгея (Адыгея)</t>
  </si>
  <si>
    <t>4 - Приволжский федеральный округ</t>
  </si>
  <si>
    <t>01 - Республика Башкортостан</t>
  </si>
  <si>
    <t>08 - Республика Марий Эл</t>
  </si>
  <si>
    <t>09 - Республика Мордовия</t>
  </si>
  <si>
    <t>11 - Республика Татарстан (Татарстан)</t>
  </si>
  <si>
    <t>13 - Удмуртская Республика</t>
  </si>
  <si>
    <t>15 - Чувашская Республика – Чувашия</t>
  </si>
  <si>
    <t>32 - Нижегородская область</t>
  </si>
  <si>
    <t>40 - Кировская область</t>
  </si>
  <si>
    <t>42 - Самарская область</t>
  </si>
  <si>
    <t>53 - Оренбургская область</t>
  </si>
  <si>
    <t>55 - Пензенская область</t>
  </si>
  <si>
    <t>56 - Пермский край</t>
  </si>
  <si>
    <t>60 - Саратовская область</t>
  </si>
  <si>
    <t>68 - Ульяновская область</t>
  </si>
  <si>
    <t>5 - Уральский федеральный округ</t>
  </si>
  <si>
    <t>43 - Курганская область</t>
  </si>
  <si>
    <t>62 - Свердловская область</t>
  </si>
  <si>
    <t>67 - Тюменская область</t>
  </si>
  <si>
    <t>69 - Челябинская область</t>
  </si>
  <si>
    <t>87 - Ханты-Мансийский АО</t>
  </si>
  <si>
    <t>90 - Ямало-Ненецкий АО</t>
  </si>
  <si>
    <t>6 - Сибирский федеральный округ</t>
  </si>
  <si>
    <t>02 - Республика Бурятия</t>
  </si>
  <si>
    <t>12 - Республика Тыва</t>
  </si>
  <si>
    <t>17 - Алтайский край</t>
  </si>
  <si>
    <t>19 - Красноярский край</t>
  </si>
  <si>
    <t>34 - Иркутская область</t>
  </si>
  <si>
    <t>39 - Кемеровская область</t>
  </si>
  <si>
    <t>51 - Новосибирская область</t>
  </si>
  <si>
    <t>52 - Омская область</t>
  </si>
  <si>
    <t>65 - Томская область</t>
  </si>
  <si>
    <t>77 - Республика Алтай</t>
  </si>
  <si>
    <t>80 - Республика Хакасия</t>
  </si>
  <si>
    <t>91 - Забайкальский край</t>
  </si>
  <si>
    <t>7 - Дальневосточный федеральный округ</t>
  </si>
  <si>
    <t>16 - Республика Саха (Якутия)</t>
  </si>
  <si>
    <t>20 - Приморский край</t>
  </si>
  <si>
    <t>22 - Хабаровский край</t>
  </si>
  <si>
    <t>23 - Амурская область</t>
  </si>
  <si>
    <t>38 - Камчатский край</t>
  </si>
  <si>
    <t>47 - Магаданская область</t>
  </si>
  <si>
    <t>61 - Сахалинская область</t>
  </si>
  <si>
    <t>78 - Еврейская АО</t>
  </si>
  <si>
    <t>88 - Чукотский АО</t>
  </si>
  <si>
    <t>8 - Северо-Кавказский федеральный округ</t>
  </si>
  <si>
    <t>03 - Республика Дагестан</t>
  </si>
  <si>
    <t>04 - Кабардино-Балкарская Республика</t>
  </si>
  <si>
    <t>10 - Республика Северная Осетия – Алания</t>
  </si>
  <si>
    <t>14 - Республика Ингушетия</t>
  </si>
  <si>
    <t>21 - Ставропольский край</t>
  </si>
  <si>
    <t>79 - Карачаево-Черкесская Республика</t>
  </si>
  <si>
    <t>94 - Чеченская республика</t>
  </si>
  <si>
    <t>Итого по Российской Федерации</t>
  </si>
  <si>
    <t>на 01.01.2011 года</t>
  </si>
  <si>
    <t>Темп роста (2011 г. / 2010 г.), %</t>
  </si>
  <si>
    <r>
      <t xml:space="preserve">Долговые обязательства субъектов Российской Федерации и муниципальных образований </t>
    </r>
    <r>
      <rPr>
        <sz val="12"/>
        <rFont val="Times New Roman"/>
        <family val="1"/>
      </rPr>
      <t>(данные на 01.03.2012 г.)</t>
    </r>
  </si>
  <si>
    <t>на 01.12.2010 года</t>
  </si>
  <si>
    <t>на 01.12.2011 года</t>
  </si>
  <si>
    <t>Изменение, тыс. рублей</t>
  </si>
  <si>
    <t>%</t>
  </si>
  <si>
    <t>Основные показатели консолидированных бюджетов субъектов Российской Федерации на 01 января 2011 и 2012 годов</t>
  </si>
  <si>
    <t>Таблица 2</t>
  </si>
  <si>
    <t>изменение</t>
  </si>
  <si>
    <t>январь-декабрь 2010 года</t>
  </si>
  <si>
    <t>январь-декабрь 2011 года</t>
  </si>
  <si>
    <t>Северо-Западный федеральный округ</t>
  </si>
  <si>
    <t>Итого по округу</t>
  </si>
  <si>
    <t>Среднедушевые показатели консолидированных бюджетов субъектов Российской Федерации за 2010 – 2011 г.г.</t>
  </si>
  <si>
    <t>Таблица 3</t>
  </si>
  <si>
    <t>тыс. рублей на чел.</t>
  </si>
  <si>
    <t>человек</t>
  </si>
  <si>
    <t>тыс.человек</t>
  </si>
  <si>
    <t>Доходы на душу населения</t>
  </si>
  <si>
    <t>Безвомездные поступления на душу населения</t>
  </si>
  <si>
    <t>Доходы без учета безвозмездных перечислений (собственные доходы) на душу населения</t>
  </si>
  <si>
    <t>Расходы на душу населения</t>
  </si>
  <si>
    <t>Оценка численности населения с учетом окончательных итогов ВПН 2010 на 1 января 2011 года</t>
  </si>
  <si>
    <t>Предварительная оценка численности населения на 1 января 2012 года</t>
  </si>
  <si>
    <t>2011 г.</t>
  </si>
  <si>
    <t>2010 год</t>
  </si>
  <si>
    <t>2011 год</t>
  </si>
  <si>
    <t>По округу</t>
  </si>
  <si>
    <t>По Российской Федерации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</si>
</sst>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#,##0.0_ ;[RED]\-#,##0.0\ "/>
    <numFmt numFmtId="168" formatCode="#,##0.0"/>
  </numFmts>
  <fonts count="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i/>
      <sz val="12"/>
      <name val="Times New Roman CYR"/>
      <family val="1"/>
    </font>
    <font>
      <b/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5" fontId="2" fillId="0" borderId="0" xfId="0" applyNumberFormat="1" applyFont="1" applyFill="1" applyAlignment="1">
      <alignment vertical="top"/>
    </xf>
    <xf numFmtId="165" fontId="3" fillId="0" borderId="0" xfId="0" applyNumberFormat="1" applyFont="1" applyFill="1" applyAlignment="1">
      <alignment vertical="top"/>
    </xf>
    <xf numFmtId="165" fontId="4" fillId="0" borderId="0" xfId="0" applyNumberFormat="1" applyFont="1" applyFill="1" applyAlignment="1">
      <alignment vertical="top"/>
    </xf>
    <xf numFmtId="165" fontId="5" fillId="0" borderId="0" xfId="0" applyNumberFormat="1" applyFont="1" applyFill="1" applyAlignment="1">
      <alignment vertical="top"/>
    </xf>
    <xf numFmtId="16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vertical="top"/>
    </xf>
    <xf numFmtId="165" fontId="8" fillId="0" borderId="1" xfId="0" applyNumberFormat="1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vertical="top"/>
    </xf>
    <xf numFmtId="167" fontId="3" fillId="0" borderId="1" xfId="0" applyNumberFormat="1" applyFont="1" applyFill="1" applyBorder="1" applyAlignment="1">
      <alignment vertical="top"/>
    </xf>
    <xf numFmtId="164" fontId="6" fillId="0" borderId="1" xfId="0" applyFont="1" applyFill="1" applyBorder="1" applyAlignment="1">
      <alignment/>
    </xf>
    <xf numFmtId="167" fontId="5" fillId="0" borderId="1" xfId="0" applyNumberFormat="1" applyFont="1" applyFill="1" applyBorder="1" applyAlignment="1">
      <alignment vertical="top"/>
    </xf>
    <xf numFmtId="165" fontId="8" fillId="0" borderId="1" xfId="0" applyNumberFormat="1" applyFont="1" applyFill="1" applyBorder="1" applyAlignment="1">
      <alignment horizontal="center" vertical="top"/>
    </xf>
    <xf numFmtId="168" fontId="8" fillId="0" borderId="1" xfId="0" applyNumberFormat="1" applyFont="1" applyFill="1" applyBorder="1" applyAlignment="1">
      <alignment vertical="top"/>
    </xf>
    <xf numFmtId="168" fontId="8" fillId="0" borderId="0" xfId="0" applyNumberFormat="1" applyFont="1" applyFill="1" applyAlignment="1">
      <alignment vertical="top"/>
    </xf>
    <xf numFmtId="168" fontId="5" fillId="0" borderId="1" xfId="0" applyNumberFormat="1" applyFont="1" applyFill="1" applyBorder="1" applyAlignment="1">
      <alignment vertical="top"/>
    </xf>
    <xf numFmtId="167" fontId="8" fillId="0" borderId="1" xfId="0" applyNumberFormat="1" applyFont="1" applyFill="1" applyBorder="1" applyAlignment="1">
      <alignment vertical="top"/>
    </xf>
    <xf numFmtId="168" fontId="5" fillId="0" borderId="0" xfId="0" applyNumberFormat="1" applyFont="1" applyFill="1" applyBorder="1" applyAlignment="1">
      <alignment vertical="top"/>
    </xf>
    <xf numFmtId="168" fontId="5" fillId="0" borderId="0" xfId="0" applyNumberFormat="1" applyFont="1" applyFill="1" applyAlignment="1">
      <alignment vertical="top"/>
    </xf>
    <xf numFmtId="165" fontId="8" fillId="0" borderId="0" xfId="0" applyNumberFormat="1" applyFont="1" applyFill="1" applyBorder="1" applyAlignment="1">
      <alignment horizontal="center" vertical="top"/>
    </xf>
    <xf numFmtId="165" fontId="5" fillId="0" borderId="0" xfId="0" applyNumberFormat="1" applyFont="1" applyFill="1" applyBorder="1" applyAlignment="1">
      <alignment horizontal="right" vertical="top"/>
    </xf>
    <xf numFmtId="165" fontId="5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vertical="top"/>
    </xf>
    <xf numFmtId="165" fontId="5" fillId="0" borderId="0" xfId="0" applyNumberFormat="1" applyFont="1" applyFill="1" applyAlignment="1">
      <alignment horizontal="right" vertical="top"/>
    </xf>
    <xf numFmtId="166" fontId="8" fillId="0" borderId="1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4"/>
  <sheetViews>
    <sheetView showZeros="0" tabSelected="1" workbookViewId="0" topLeftCell="A1">
      <pane xSplit="1" ySplit="5" topLeftCell="B45" activePane="bottomRight" state="frozen"/>
      <selection pane="topLeft" activeCell="A1" sqref="A1"/>
      <selection pane="topRight" activeCell="B1" sqref="B1"/>
      <selection pane="bottomLeft" activeCell="A45" sqref="A45"/>
      <selection pane="bottomRight" activeCell="B6" sqref="B6"/>
    </sheetView>
  </sheetViews>
  <sheetFormatPr defaultColWidth="9.00390625" defaultRowHeight="12.75"/>
  <cols>
    <col min="1" max="1" width="48.875" style="1" customWidth="1"/>
    <col min="2" max="2" width="17.875" style="1" customWidth="1"/>
    <col min="3" max="4" width="12.875" style="1" customWidth="1"/>
    <col min="5" max="5" width="17.75390625" style="1" customWidth="1"/>
    <col min="6" max="6" width="16.625" style="1" customWidth="1"/>
    <col min="7" max="7" width="16.875" style="1" customWidth="1"/>
    <col min="8" max="8" width="14.75390625" style="1" customWidth="1"/>
    <col min="9" max="9" width="15.125" style="1" customWidth="1"/>
    <col min="10" max="10" width="16.875" style="1" customWidth="1"/>
    <col min="11" max="12" width="12.375" style="1" customWidth="1"/>
    <col min="13" max="13" width="16.625" style="1" customWidth="1"/>
    <col min="14" max="14" width="15.625" style="1" customWidth="1"/>
    <col min="15" max="15" width="14.875" style="1" customWidth="1"/>
    <col min="16" max="16" width="0" style="1" hidden="1" customWidth="1"/>
    <col min="17" max="18" width="0" style="2" hidden="1" customWidth="1"/>
    <col min="19" max="16384" width="9.125" style="1" customWidth="1"/>
  </cols>
  <sheetData>
    <row r="1" spans="2:5" ht="12.75">
      <c r="B1" s="3" t="s">
        <v>0</v>
      </c>
      <c r="E1" s="3"/>
    </row>
    <row r="2" spans="2:5" ht="12.75">
      <c r="B2" s="1" t="s">
        <v>1</v>
      </c>
      <c r="E2" s="4" t="s">
        <v>2</v>
      </c>
    </row>
    <row r="3" spans="1:18" s="4" customFormat="1" ht="15.75" customHeight="1">
      <c r="A3" s="5" t="s">
        <v>3</v>
      </c>
      <c r="B3" s="6" t="s">
        <v>4</v>
      </c>
      <c r="C3" s="7" t="s">
        <v>5</v>
      </c>
      <c r="D3" s="7" t="s">
        <v>6</v>
      </c>
      <c r="E3" s="6" t="s">
        <v>7</v>
      </c>
      <c r="F3" s="6" t="s">
        <v>8</v>
      </c>
      <c r="G3" s="6" t="s">
        <v>9</v>
      </c>
      <c r="H3" s="7" t="s">
        <v>10</v>
      </c>
      <c r="I3" s="7" t="s">
        <v>11</v>
      </c>
      <c r="J3" s="6" t="s">
        <v>12</v>
      </c>
      <c r="K3" s="7" t="s">
        <v>13</v>
      </c>
      <c r="L3" s="7" t="s">
        <v>14</v>
      </c>
      <c r="M3" s="6" t="s">
        <v>15</v>
      </c>
      <c r="N3" s="7" t="s">
        <v>16</v>
      </c>
      <c r="O3" s="7"/>
      <c r="P3" s="8" t="s">
        <v>17</v>
      </c>
      <c r="Q3" s="8" t="s">
        <v>18</v>
      </c>
      <c r="R3" s="9" t="s">
        <v>19</v>
      </c>
    </row>
    <row r="4" spans="1:18" s="4" customFormat="1" ht="203.25" customHeight="1">
      <c r="A4" s="5"/>
      <c r="B4" s="6"/>
      <c r="C4" s="7"/>
      <c r="D4" s="7"/>
      <c r="E4" s="6"/>
      <c r="F4" s="6"/>
      <c r="G4" s="6"/>
      <c r="H4" s="7"/>
      <c r="I4" s="7"/>
      <c r="J4" s="6"/>
      <c r="K4" s="7"/>
      <c r="L4" s="7"/>
      <c r="M4" s="6"/>
      <c r="N4" s="7" t="s">
        <v>20</v>
      </c>
      <c r="O4" s="7" t="s">
        <v>21</v>
      </c>
      <c r="P4" s="9" t="s">
        <v>22</v>
      </c>
      <c r="Q4" s="9" t="s">
        <v>22</v>
      </c>
      <c r="R4" s="9"/>
    </row>
    <row r="5" spans="1:18" ht="12.75">
      <c r="A5" s="5"/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</row>
    <row r="6" spans="1:18" s="4" customFormat="1" ht="12.75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  <c r="R6" s="12"/>
    </row>
    <row r="7" spans="1:18" ht="12.75">
      <c r="A7" s="13" t="s">
        <v>24</v>
      </c>
      <c r="B7" s="14">
        <v>81394926.69864</v>
      </c>
      <c r="C7" s="14">
        <f>B7/$B$25*100</f>
        <v>3.1603332450289714</v>
      </c>
      <c r="D7" s="14">
        <f>B7/$B$105*100</f>
        <v>1.065245367121827</v>
      </c>
      <c r="E7" s="14">
        <v>21288689.12303</v>
      </c>
      <c r="F7" s="14">
        <f>E7/B7*100</f>
        <v>26.154810854305623</v>
      </c>
      <c r="G7" s="14">
        <f>B7-E7</f>
        <v>60106237.575610004</v>
      </c>
      <c r="H7" s="14">
        <f>G7/$G$25*100</f>
        <v>2.778796504790854</v>
      </c>
      <c r="I7" s="14">
        <f>G7/$G$105*100</f>
        <v>1.023297684678373</v>
      </c>
      <c r="J7" s="14">
        <v>83780305.48159</v>
      </c>
      <c r="K7" s="14">
        <f>J7/$J$25*100</f>
        <v>3.364682044442493</v>
      </c>
      <c r="L7" s="14">
        <f>J7/$J$105*100</f>
        <v>1.091446861721362</v>
      </c>
      <c r="M7" s="14">
        <f>B7-J7</f>
        <v>-2385378.782949999</v>
      </c>
      <c r="N7" s="14">
        <f aca="true" t="shared" si="0" ref="N7:N69">IF(M7&lt;0,M7,0)</f>
        <v>-2385378.782949999</v>
      </c>
      <c r="O7" s="14">
        <f aca="true" t="shared" si="1" ref="O7:O69">IF(M7&gt;0,M7,0)</f>
        <v>0</v>
      </c>
      <c r="P7" s="14">
        <v>1525</v>
      </c>
      <c r="Q7" s="15">
        <v>1530</v>
      </c>
      <c r="R7" s="15">
        <f>B7/Q7/1000</f>
        <v>53.19929849584314</v>
      </c>
    </row>
    <row r="8" spans="1:18" ht="12.75">
      <c r="A8" s="13" t="s">
        <v>25</v>
      </c>
      <c r="B8" s="14">
        <v>38526090.03003</v>
      </c>
      <c r="C8" s="14">
        <f>B8/$B$25*100</f>
        <v>1.4958583791551883</v>
      </c>
      <c r="D8" s="14">
        <f aca="true" t="shared" si="2" ref="D8:D70">B8/$B$105*100</f>
        <v>0.5042051216503347</v>
      </c>
      <c r="E8" s="14">
        <v>16879132.74102</v>
      </c>
      <c r="F8" s="14">
        <f aca="true" t="shared" si="3" ref="F8:F70">E8/B8*100</f>
        <v>43.81221330237041</v>
      </c>
      <c r="G8" s="14">
        <f aca="true" t="shared" si="4" ref="G8:G69">B8-E8</f>
        <v>21646957.289009996</v>
      </c>
      <c r="H8" s="14">
        <f>G8/$G$25*100</f>
        <v>1.0007694988126596</v>
      </c>
      <c r="I8" s="14">
        <f aca="true" t="shared" si="5" ref="I8:I70">G8/$G$105*100</f>
        <v>0.36853548263290625</v>
      </c>
      <c r="J8" s="14">
        <v>38633993.481199995</v>
      </c>
      <c r="K8" s="14">
        <f aca="true" t="shared" si="6" ref="K8:K25">J8/$J$25*100</f>
        <v>1.5515711410227115</v>
      </c>
      <c r="L8" s="14">
        <f aca="true" t="shared" si="7" ref="L8:L70">J8/$J$105*100</f>
        <v>0.5033038576122775</v>
      </c>
      <c r="M8" s="14">
        <f aca="true" t="shared" si="8" ref="M8:M69">B8-J8</f>
        <v>-107903.45116999745</v>
      </c>
      <c r="N8" s="14">
        <f t="shared" si="0"/>
        <v>-107903.45116999745</v>
      </c>
      <c r="O8" s="14">
        <f t="shared" si="1"/>
        <v>0</v>
      </c>
      <c r="P8" s="14">
        <v>1300</v>
      </c>
      <c r="Q8" s="15">
        <v>1292</v>
      </c>
      <c r="R8" s="15">
        <f aca="true" t="shared" si="9" ref="R8:R70">B8/Q8/1000</f>
        <v>29.818955131602163</v>
      </c>
    </row>
    <row r="9" spans="1:18" ht="12.75">
      <c r="A9" s="13" t="s">
        <v>26</v>
      </c>
      <c r="B9" s="14">
        <v>47862524.01504</v>
      </c>
      <c r="C9" s="14">
        <f>B9/$B$25*100</f>
        <v>1.8583655268314874</v>
      </c>
      <c r="D9" s="14">
        <f t="shared" si="2"/>
        <v>0.6263944699471108</v>
      </c>
      <c r="E9" s="14">
        <v>13335549.880549999</v>
      </c>
      <c r="F9" s="14">
        <f t="shared" si="3"/>
        <v>27.862195224722214</v>
      </c>
      <c r="G9" s="14">
        <f t="shared" si="4"/>
        <v>34526974.134490006</v>
      </c>
      <c r="H9" s="14">
        <f>G9/$G$25*100</f>
        <v>1.5962309223769666</v>
      </c>
      <c r="I9" s="14">
        <f t="shared" si="5"/>
        <v>0.5878154101116205</v>
      </c>
      <c r="J9" s="14">
        <v>45900778.20836</v>
      </c>
      <c r="K9" s="14">
        <f t="shared" si="6"/>
        <v>1.8434108514624996</v>
      </c>
      <c r="L9" s="14">
        <f t="shared" si="7"/>
        <v>0.5979718030163003</v>
      </c>
      <c r="M9" s="14">
        <f t="shared" si="8"/>
        <v>1961745.8066800013</v>
      </c>
      <c r="N9" s="14">
        <f t="shared" si="0"/>
        <v>0</v>
      </c>
      <c r="O9" s="14">
        <f t="shared" si="1"/>
        <v>1961745.8066800013</v>
      </c>
      <c r="P9" s="14">
        <v>1440</v>
      </c>
      <c r="Q9" s="15">
        <v>1430</v>
      </c>
      <c r="R9" s="15">
        <f t="shared" si="9"/>
        <v>33.47029651401399</v>
      </c>
    </row>
    <row r="10" spans="1:18" ht="12.75">
      <c r="A10" s="13" t="s">
        <v>27</v>
      </c>
      <c r="B10" s="14">
        <v>77324069.10745</v>
      </c>
      <c r="C10" s="14">
        <f>B10/$B$25*100</f>
        <v>3.0022734358611434</v>
      </c>
      <c r="D10" s="14">
        <f t="shared" si="2"/>
        <v>1.0119685553460342</v>
      </c>
      <c r="E10" s="14">
        <v>22993940.72495</v>
      </c>
      <c r="F10" s="14">
        <f t="shared" si="3"/>
        <v>29.737106428009476</v>
      </c>
      <c r="G10" s="14">
        <f t="shared" si="4"/>
        <v>54330128.38249999</v>
      </c>
      <c r="H10" s="14">
        <f>G10/$G$25*100</f>
        <v>2.511758794820841</v>
      </c>
      <c r="I10" s="14">
        <f t="shared" si="5"/>
        <v>0.9249604837127716</v>
      </c>
      <c r="J10" s="14">
        <v>79522712.70778999</v>
      </c>
      <c r="K10" s="14">
        <f t="shared" si="6"/>
        <v>3.193693816645915</v>
      </c>
      <c r="L10" s="14">
        <f t="shared" si="7"/>
        <v>1.035981126131836</v>
      </c>
      <c r="M10" s="14">
        <f t="shared" si="8"/>
        <v>-2198643.600339994</v>
      </c>
      <c r="N10" s="14">
        <f t="shared" si="0"/>
        <v>-2198643.600339994</v>
      </c>
      <c r="O10" s="14">
        <f t="shared" si="1"/>
        <v>0</v>
      </c>
      <c r="P10" s="14">
        <v>2270</v>
      </c>
      <c r="Q10" s="15">
        <v>2262</v>
      </c>
      <c r="R10" s="15">
        <f t="shared" si="9"/>
        <v>34.183938597458</v>
      </c>
    </row>
    <row r="11" spans="1:18" ht="12.75">
      <c r="A11" s="13" t="s">
        <v>28</v>
      </c>
      <c r="B11" s="14">
        <v>31899998.16081</v>
      </c>
      <c r="C11" s="14">
        <f>B11/$B$25*100</f>
        <v>1.2385860985811952</v>
      </c>
      <c r="D11" s="14">
        <f t="shared" si="2"/>
        <v>0.4174870182979774</v>
      </c>
      <c r="E11" s="14">
        <v>13683664.07315</v>
      </c>
      <c r="F11" s="14">
        <f t="shared" si="3"/>
        <v>42.89550113504629</v>
      </c>
      <c r="G11" s="14">
        <f t="shared" si="4"/>
        <v>18216334.08766</v>
      </c>
      <c r="H11" s="14">
        <f>G11/$G$25*100</f>
        <v>0.8421669286688565</v>
      </c>
      <c r="I11" s="14">
        <f t="shared" si="5"/>
        <v>0.3101297510392542</v>
      </c>
      <c r="J11" s="14">
        <v>33620473.58332</v>
      </c>
      <c r="K11" s="14">
        <f t="shared" si="6"/>
        <v>1.3502242936594162</v>
      </c>
      <c r="L11" s="14">
        <f t="shared" si="7"/>
        <v>0.4379902910495351</v>
      </c>
      <c r="M11" s="14">
        <f t="shared" si="8"/>
        <v>-1720475.422509998</v>
      </c>
      <c r="N11" s="14">
        <f t="shared" si="0"/>
        <v>-1720475.422509998</v>
      </c>
      <c r="O11" s="14">
        <f t="shared" si="1"/>
        <v>0</v>
      </c>
      <c r="P11" s="14">
        <v>1073</v>
      </c>
      <c r="Q11" s="15">
        <v>1067</v>
      </c>
      <c r="R11" s="15">
        <f t="shared" si="9"/>
        <v>29.89690549279288</v>
      </c>
    </row>
    <row r="12" spans="1:18" ht="12.75">
      <c r="A12" s="13" t="s">
        <v>29</v>
      </c>
      <c r="B12" s="14">
        <v>50978572.526370004</v>
      </c>
      <c r="C12" s="14">
        <f>B12/$B$25*100</f>
        <v>1.9793528180903144</v>
      </c>
      <c r="D12" s="14">
        <f t="shared" si="2"/>
        <v>0.6671753438302077</v>
      </c>
      <c r="E12" s="14">
        <v>12573900.09524</v>
      </c>
      <c r="F12" s="14">
        <f t="shared" si="3"/>
        <v>24.66506901254605</v>
      </c>
      <c r="G12" s="14">
        <f t="shared" si="4"/>
        <v>38404672.43113001</v>
      </c>
      <c r="H12" s="14">
        <f>G12/$G$25*100</f>
        <v>1.7755024074667125</v>
      </c>
      <c r="I12" s="14">
        <f t="shared" si="5"/>
        <v>0.6538325133089623</v>
      </c>
      <c r="J12" s="14">
        <v>54760358.53629</v>
      </c>
      <c r="K12" s="14">
        <f t="shared" si="6"/>
        <v>2.1992184685310767</v>
      </c>
      <c r="L12" s="14">
        <f t="shared" si="7"/>
        <v>0.7133898728061311</v>
      </c>
      <c r="M12" s="14">
        <f t="shared" si="8"/>
        <v>-3781786.0099199936</v>
      </c>
      <c r="N12" s="14">
        <f t="shared" si="0"/>
        <v>-3781786.0099199936</v>
      </c>
      <c r="O12" s="14">
        <f t="shared" si="1"/>
        <v>0</v>
      </c>
      <c r="P12" s="14">
        <v>1369</v>
      </c>
      <c r="Q12" s="15">
        <v>1360</v>
      </c>
      <c r="R12" s="15">
        <f t="shared" si="9"/>
        <v>37.48424450468382</v>
      </c>
    </row>
    <row r="13" spans="1:18" ht="12.75">
      <c r="A13" s="13" t="s">
        <v>30</v>
      </c>
      <c r="B13" s="14">
        <v>45348251.41923001</v>
      </c>
      <c r="C13" s="14">
        <f>B13/$B$25*100</f>
        <v>1.7607434809142646</v>
      </c>
      <c r="D13" s="14">
        <f t="shared" si="2"/>
        <v>0.5934892589837263</v>
      </c>
      <c r="E13" s="14">
        <v>10998950.28944</v>
      </c>
      <c r="F13" s="14">
        <f t="shared" si="3"/>
        <v>24.254408814483806</v>
      </c>
      <c r="G13" s="14">
        <f t="shared" si="4"/>
        <v>34349301.12979001</v>
      </c>
      <c r="H13" s="14">
        <f>G13/$G$25*100</f>
        <v>1.588016847692372</v>
      </c>
      <c r="I13" s="14">
        <f t="shared" si="5"/>
        <v>0.5847905597521108</v>
      </c>
      <c r="J13" s="14">
        <v>47831628.70924</v>
      </c>
      <c r="K13" s="14">
        <f t="shared" si="6"/>
        <v>1.9209553050601451</v>
      </c>
      <c r="L13" s="14">
        <f t="shared" si="7"/>
        <v>0.6231259333041359</v>
      </c>
      <c r="M13" s="14">
        <f t="shared" si="8"/>
        <v>-2483377.2900099903</v>
      </c>
      <c r="N13" s="14">
        <f t="shared" si="0"/>
        <v>-2483377.2900099903</v>
      </c>
      <c r="O13" s="14">
        <f t="shared" si="1"/>
        <v>0</v>
      </c>
      <c r="P13" s="14">
        <v>1003</v>
      </c>
      <c r="Q13" s="15">
        <v>1002</v>
      </c>
      <c r="R13" s="15">
        <f t="shared" si="9"/>
        <v>45.257735947335334</v>
      </c>
    </row>
    <row r="14" spans="1:18" ht="12.75">
      <c r="A14" s="13" t="s">
        <v>31</v>
      </c>
      <c r="B14" s="14">
        <v>22265065.45227</v>
      </c>
      <c r="C14" s="14">
        <f>B14/$B$25*100</f>
        <v>0.8644890953962932</v>
      </c>
      <c r="D14" s="14">
        <f t="shared" si="2"/>
        <v>0.29139110732918877</v>
      </c>
      <c r="E14" s="14">
        <v>8029055.98914</v>
      </c>
      <c r="F14" s="14">
        <f t="shared" si="3"/>
        <v>36.06122787445662</v>
      </c>
      <c r="G14" s="14">
        <f t="shared" si="4"/>
        <v>14236009.463130001</v>
      </c>
      <c r="H14" s="14">
        <f>G14/$G$25*100</f>
        <v>0.6581508830685397</v>
      </c>
      <c r="I14" s="14">
        <f t="shared" si="5"/>
        <v>0.2423654534083103</v>
      </c>
      <c r="J14" s="14">
        <v>23567585.96309</v>
      </c>
      <c r="K14" s="14">
        <f t="shared" si="6"/>
        <v>0.9464925302556789</v>
      </c>
      <c r="L14" s="14">
        <f t="shared" si="7"/>
        <v>0.307026425720247</v>
      </c>
      <c r="M14" s="14">
        <f t="shared" si="8"/>
        <v>-1302520.5108199976</v>
      </c>
      <c r="N14" s="14">
        <f t="shared" si="0"/>
        <v>-1302520.5108199976</v>
      </c>
      <c r="O14" s="14">
        <f t="shared" si="1"/>
        <v>0</v>
      </c>
      <c r="P14" s="14">
        <v>692</v>
      </c>
      <c r="Q14" s="15">
        <v>688</v>
      </c>
      <c r="R14" s="15">
        <f t="shared" si="9"/>
        <v>32.36201373876454</v>
      </c>
    </row>
    <row r="15" spans="1:18" ht="12.75">
      <c r="A15" s="13" t="s">
        <v>32</v>
      </c>
      <c r="B15" s="14">
        <v>41966412.85181</v>
      </c>
      <c r="C15" s="14">
        <f>B15/$B$25*100</f>
        <v>1.6294363185709735</v>
      </c>
      <c r="D15" s="14">
        <f t="shared" si="2"/>
        <v>0.5492298927994421</v>
      </c>
      <c r="E15" s="14">
        <v>11220070.93667</v>
      </c>
      <c r="F15" s="14">
        <f t="shared" si="3"/>
        <v>26.735835098152975</v>
      </c>
      <c r="G15" s="14">
        <f t="shared" si="4"/>
        <v>30746341.915140003</v>
      </c>
      <c r="H15" s="14">
        <f>G15/$G$25*100</f>
        <v>1.4214469395363494</v>
      </c>
      <c r="I15" s="14">
        <f t="shared" si="5"/>
        <v>0.523450839099923</v>
      </c>
      <c r="J15" s="14">
        <v>44058072.20864</v>
      </c>
      <c r="K15" s="14">
        <f t="shared" si="6"/>
        <v>1.769406349392419</v>
      </c>
      <c r="L15" s="14">
        <f t="shared" si="7"/>
        <v>0.5739659740937564</v>
      </c>
      <c r="M15" s="14">
        <f t="shared" si="8"/>
        <v>-2091659.3568300009</v>
      </c>
      <c r="N15" s="14">
        <f t="shared" si="0"/>
        <v>-2091659.3568300009</v>
      </c>
      <c r="O15" s="14">
        <f t="shared" si="1"/>
        <v>0</v>
      </c>
      <c r="P15" s="14">
        <v>1156</v>
      </c>
      <c r="Q15" s="15">
        <v>1149</v>
      </c>
      <c r="R15" s="15">
        <f t="shared" si="9"/>
        <v>36.524293169547434</v>
      </c>
    </row>
    <row r="16" spans="1:18" ht="12.75">
      <c r="A16" s="13" t="s">
        <v>33</v>
      </c>
      <c r="B16" s="14">
        <v>42544398.66965</v>
      </c>
      <c r="C16" s="14">
        <f>B16/$B$25*100</f>
        <v>1.6518778621580572</v>
      </c>
      <c r="D16" s="14">
        <f t="shared" si="2"/>
        <v>0.5567942059536977</v>
      </c>
      <c r="E16" s="14">
        <v>8338068.50216</v>
      </c>
      <c r="F16" s="14">
        <f t="shared" si="3"/>
        <v>19.59851064508792</v>
      </c>
      <c r="G16" s="14">
        <f t="shared" si="4"/>
        <v>34206330.167490005</v>
      </c>
      <c r="H16" s="14">
        <f>G16/$G$25*100</f>
        <v>1.5814070975840564</v>
      </c>
      <c r="I16" s="14">
        <f t="shared" si="5"/>
        <v>0.5823565053078646</v>
      </c>
      <c r="J16" s="14">
        <v>44704319.79802</v>
      </c>
      <c r="K16" s="14">
        <f t="shared" si="6"/>
        <v>1.7953601537829857</v>
      </c>
      <c r="L16" s="14">
        <f t="shared" si="7"/>
        <v>0.5823849563267441</v>
      </c>
      <c r="M16" s="14">
        <f t="shared" si="8"/>
        <v>-2159921.1283699945</v>
      </c>
      <c r="N16" s="14">
        <f t="shared" si="0"/>
        <v>-2159921.1283699945</v>
      </c>
      <c r="O16" s="14">
        <f t="shared" si="1"/>
        <v>0</v>
      </c>
      <c r="P16" s="14">
        <v>1163</v>
      </c>
      <c r="Q16" s="15">
        <v>1158</v>
      </c>
      <c r="R16" s="15">
        <f t="shared" si="9"/>
        <v>36.73954980107945</v>
      </c>
    </row>
    <row r="17" spans="1:18" ht="12.75">
      <c r="A17" s="13" t="s">
        <v>34</v>
      </c>
      <c r="B17" s="14">
        <v>371187219.52515996</v>
      </c>
      <c r="C17" s="14">
        <f>B17/$B$25*100</f>
        <v>14.41214283954666</v>
      </c>
      <c r="D17" s="14">
        <f t="shared" si="2"/>
        <v>4.857863775686844</v>
      </c>
      <c r="E17" s="14">
        <v>37823916.71565</v>
      </c>
      <c r="F17" s="14">
        <f t="shared" si="3"/>
        <v>10.189983578646949</v>
      </c>
      <c r="G17" s="14">
        <f t="shared" si="4"/>
        <v>333363302.80950993</v>
      </c>
      <c r="H17" s="14">
        <f>G17/$G$25*100</f>
        <v>15.411857704573684</v>
      </c>
      <c r="I17" s="14">
        <f t="shared" si="5"/>
        <v>5.675449166030166</v>
      </c>
      <c r="J17" s="14">
        <v>342538952.10274</v>
      </c>
      <c r="K17" s="14">
        <f t="shared" si="6"/>
        <v>13.75662997451705</v>
      </c>
      <c r="L17" s="14">
        <f t="shared" si="7"/>
        <v>4.462421832205096</v>
      </c>
      <c r="M17" s="14">
        <f t="shared" si="8"/>
        <v>28648267.422419965</v>
      </c>
      <c r="N17" s="14">
        <f t="shared" si="0"/>
        <v>0</v>
      </c>
      <c r="O17" s="14">
        <f t="shared" si="1"/>
        <v>28648267.422419965</v>
      </c>
      <c r="P17" s="14">
        <v>6713</v>
      </c>
      <c r="Q17" s="15">
        <v>6753</v>
      </c>
      <c r="R17" s="15">
        <f t="shared" si="9"/>
        <v>54.96626973569672</v>
      </c>
    </row>
    <row r="18" spans="1:18" ht="12.75">
      <c r="A18" s="13" t="s">
        <v>35</v>
      </c>
      <c r="B18" s="14">
        <v>26217124.383419998</v>
      </c>
      <c r="C18" s="14">
        <f>B18/$B$25*100</f>
        <v>1.017936290854431</v>
      </c>
      <c r="D18" s="14">
        <f t="shared" si="2"/>
        <v>0.34311315731133235</v>
      </c>
      <c r="E18" s="14">
        <v>11145144.68898</v>
      </c>
      <c r="F18" s="14">
        <f t="shared" si="3"/>
        <v>42.51093493696934</v>
      </c>
      <c r="G18" s="14">
        <f t="shared" si="4"/>
        <v>15071979.694439998</v>
      </c>
      <c r="H18" s="14">
        <f>G18/$G$25*100</f>
        <v>0.6967989710303131</v>
      </c>
      <c r="I18" s="14">
        <f t="shared" si="5"/>
        <v>0.25659769346631534</v>
      </c>
      <c r="J18" s="14">
        <v>25846354.78527</v>
      </c>
      <c r="K18" s="14">
        <f t="shared" si="6"/>
        <v>1.0380096534668048</v>
      </c>
      <c r="L18" s="14">
        <f t="shared" si="7"/>
        <v>0.3367130575039349</v>
      </c>
      <c r="M18" s="14">
        <f t="shared" si="8"/>
        <v>370769.59814999625</v>
      </c>
      <c r="N18" s="14">
        <f t="shared" si="0"/>
        <v>0</v>
      </c>
      <c r="O18" s="14">
        <f t="shared" si="1"/>
        <v>370769.59814999625</v>
      </c>
      <c r="P18" s="14">
        <v>817</v>
      </c>
      <c r="Q18" s="15">
        <v>812</v>
      </c>
      <c r="R18" s="15">
        <f t="shared" si="9"/>
        <v>32.2870989943596</v>
      </c>
    </row>
    <row r="19" spans="1:18" ht="12.75">
      <c r="A19" s="13" t="s">
        <v>36</v>
      </c>
      <c r="B19" s="14">
        <v>41130394.596080005</v>
      </c>
      <c r="C19" s="14">
        <f>B19/$B$25*100</f>
        <v>1.5969761101255893</v>
      </c>
      <c r="D19" s="14">
        <f t="shared" si="2"/>
        <v>0.5382886141489568</v>
      </c>
      <c r="E19" s="14">
        <v>13653233.295370001</v>
      </c>
      <c r="F19" s="14">
        <f t="shared" si="3"/>
        <v>33.19499710482049</v>
      </c>
      <c r="G19" s="14">
        <f t="shared" si="4"/>
        <v>27477161.300710004</v>
      </c>
      <c r="H19" s="14">
        <f>G19/$G$25*100</f>
        <v>1.2703080888724647</v>
      </c>
      <c r="I19" s="14">
        <f t="shared" si="5"/>
        <v>0.4677936379761062</v>
      </c>
      <c r="J19" s="14">
        <v>44689400.65213</v>
      </c>
      <c r="K19" s="14">
        <f t="shared" si="6"/>
        <v>1.7947609893134133</v>
      </c>
      <c r="L19" s="14">
        <f t="shared" si="7"/>
        <v>0.5821905973438352</v>
      </c>
      <c r="M19" s="14">
        <f t="shared" si="8"/>
        <v>-3559006.056049995</v>
      </c>
      <c r="N19" s="14">
        <f t="shared" si="0"/>
        <v>-3559006.056049995</v>
      </c>
      <c r="O19" s="14">
        <f t="shared" si="1"/>
        <v>0</v>
      </c>
      <c r="P19" s="14">
        <v>1158</v>
      </c>
      <c r="Q19" s="15">
        <v>1151</v>
      </c>
      <c r="R19" s="15">
        <f t="shared" si="9"/>
        <v>35.73448705132928</v>
      </c>
    </row>
    <row r="20" spans="1:18" ht="12.75">
      <c r="A20" s="13" t="s">
        <v>37</v>
      </c>
      <c r="B20" s="14">
        <v>33941318.63148</v>
      </c>
      <c r="C20" s="14">
        <f>B20/$B$25*100</f>
        <v>1.3178447601326941</v>
      </c>
      <c r="D20" s="14">
        <f t="shared" si="2"/>
        <v>0.4442025307063018</v>
      </c>
      <c r="E20" s="14">
        <v>10788090.23813</v>
      </c>
      <c r="F20" s="14">
        <f t="shared" si="3"/>
        <v>31.784534818055736</v>
      </c>
      <c r="G20" s="14">
        <f t="shared" si="4"/>
        <v>23153228.39335</v>
      </c>
      <c r="H20" s="14">
        <f>G20/$G$25*100</f>
        <v>1.0704065456290106</v>
      </c>
      <c r="I20" s="14">
        <f t="shared" si="5"/>
        <v>0.39417947227092215</v>
      </c>
      <c r="J20" s="14">
        <v>38527464.05395</v>
      </c>
      <c r="K20" s="14">
        <f t="shared" si="6"/>
        <v>1.5472928366048366</v>
      </c>
      <c r="L20" s="14">
        <f t="shared" si="7"/>
        <v>0.5019160468566992</v>
      </c>
      <c r="M20" s="14">
        <f t="shared" si="8"/>
        <v>-4586145.422469996</v>
      </c>
      <c r="N20" s="14">
        <f t="shared" si="0"/>
        <v>-4586145.422469996</v>
      </c>
      <c r="O20" s="14">
        <f t="shared" si="1"/>
        <v>0</v>
      </c>
      <c r="P20" s="14">
        <v>974</v>
      </c>
      <c r="Q20" s="15">
        <v>966</v>
      </c>
      <c r="R20" s="15">
        <f t="shared" si="9"/>
        <v>35.135940612298135</v>
      </c>
    </row>
    <row r="21" spans="1:18" ht="12.75">
      <c r="A21" s="13" t="s">
        <v>38</v>
      </c>
      <c r="B21" s="14">
        <v>38511709.71759</v>
      </c>
      <c r="C21" s="14">
        <f>B21/$B$25*100</f>
        <v>1.4953000325687198</v>
      </c>
      <c r="D21" s="14">
        <f t="shared" si="2"/>
        <v>0.5040169212080493</v>
      </c>
      <c r="E21" s="14">
        <v>18433195.40935</v>
      </c>
      <c r="F21" s="14">
        <f t="shared" si="3"/>
        <v>47.863871909407194</v>
      </c>
      <c r="G21" s="14">
        <f t="shared" si="4"/>
        <v>20078514.308239996</v>
      </c>
      <c r="H21" s="14">
        <f>G21/$G$25*100</f>
        <v>0.9282581580812614</v>
      </c>
      <c r="I21" s="14">
        <f t="shared" si="5"/>
        <v>0.3418330281870925</v>
      </c>
      <c r="J21" s="14">
        <v>38311421.69728</v>
      </c>
      <c r="K21" s="14">
        <f t="shared" si="6"/>
        <v>1.5386164080080666</v>
      </c>
      <c r="L21" s="14">
        <f t="shared" si="7"/>
        <v>0.49910155780905335</v>
      </c>
      <c r="M21" s="14">
        <f t="shared" si="8"/>
        <v>200288.02030999959</v>
      </c>
      <c r="N21" s="14">
        <f t="shared" si="0"/>
        <v>0</v>
      </c>
      <c r="O21" s="14">
        <f t="shared" si="1"/>
        <v>200288.02030999959</v>
      </c>
      <c r="P21" s="14">
        <v>1097</v>
      </c>
      <c r="Q21" s="15">
        <v>1089</v>
      </c>
      <c r="R21" s="15">
        <f t="shared" si="9"/>
        <v>35.36428807859504</v>
      </c>
    </row>
    <row r="22" spans="1:18" ht="12.75">
      <c r="A22" s="13" t="s">
        <v>39</v>
      </c>
      <c r="B22" s="14">
        <v>49734656.66064</v>
      </c>
      <c r="C22" s="14">
        <f>B22/$B$25*100</f>
        <v>1.9310551068700499</v>
      </c>
      <c r="D22" s="14">
        <f t="shared" si="2"/>
        <v>0.6508957590108216</v>
      </c>
      <c r="E22" s="14">
        <v>11299317.61329</v>
      </c>
      <c r="F22" s="14">
        <f t="shared" si="3"/>
        <v>22.719203010467908</v>
      </c>
      <c r="G22" s="14">
        <f t="shared" si="4"/>
        <v>38435339.047350004</v>
      </c>
      <c r="H22" s="14">
        <f>G22/$G$25*100</f>
        <v>1.7769201685744294</v>
      </c>
      <c r="I22" s="14">
        <f t="shared" si="5"/>
        <v>0.6543546068327063</v>
      </c>
      <c r="J22" s="14">
        <v>46973730.01682</v>
      </c>
      <c r="K22" s="14">
        <f t="shared" si="6"/>
        <v>1.8865014282242514</v>
      </c>
      <c r="L22" s="14">
        <f t="shared" si="7"/>
        <v>0.6119496690241922</v>
      </c>
      <c r="M22" s="14">
        <f t="shared" si="8"/>
        <v>2760926.6438200027</v>
      </c>
      <c r="N22" s="14">
        <f t="shared" si="0"/>
        <v>0</v>
      </c>
      <c r="O22" s="14">
        <f t="shared" si="1"/>
        <v>2760926.6438200027</v>
      </c>
      <c r="P22" s="14">
        <v>1553</v>
      </c>
      <c r="Q22" s="15">
        <v>1540</v>
      </c>
      <c r="R22" s="15">
        <f t="shared" si="9"/>
        <v>32.29523159781818</v>
      </c>
    </row>
    <row r="23" spans="1:18" ht="12.75">
      <c r="A23" s="13" t="s">
        <v>40</v>
      </c>
      <c r="B23" s="14">
        <v>52906467.46619</v>
      </c>
      <c r="C23" s="14">
        <f>B23/$B$25*100</f>
        <v>2.0542074892394693</v>
      </c>
      <c r="D23" s="14">
        <f t="shared" si="2"/>
        <v>0.6924064145644379</v>
      </c>
      <c r="E23" s="14">
        <v>9196005.543</v>
      </c>
      <c r="F23" s="14">
        <f t="shared" si="3"/>
        <v>17.38162834038528</v>
      </c>
      <c r="G23" s="14">
        <f t="shared" si="4"/>
        <v>43710461.923190005</v>
      </c>
      <c r="H23" s="14">
        <f>G23/$G$25*100</f>
        <v>2.0207965714400546</v>
      </c>
      <c r="I23" s="14">
        <f t="shared" si="5"/>
        <v>0.7441626075156739</v>
      </c>
      <c r="J23" s="14">
        <v>56196005.57901</v>
      </c>
      <c r="K23" s="14">
        <f t="shared" si="6"/>
        <v>2.2568751671911027</v>
      </c>
      <c r="L23" s="14">
        <f t="shared" si="7"/>
        <v>0.7320927463551018</v>
      </c>
      <c r="M23" s="14">
        <f t="shared" si="8"/>
        <v>-3289538.1128199995</v>
      </c>
      <c r="N23" s="14">
        <f t="shared" si="0"/>
        <v>-3289538.1128199995</v>
      </c>
      <c r="O23" s="14">
        <f t="shared" si="1"/>
        <v>0</v>
      </c>
      <c r="P23" s="14">
        <v>1310</v>
      </c>
      <c r="Q23" s="15">
        <v>1306</v>
      </c>
      <c r="R23" s="15">
        <f t="shared" si="9"/>
        <v>40.510311995551305</v>
      </c>
    </row>
    <row r="24" spans="1:18" ht="12.75">
      <c r="A24" s="13" t="s">
        <v>41</v>
      </c>
      <c r="B24" s="14">
        <v>1481778012.6058302</v>
      </c>
      <c r="C24" s="14">
        <f>B24/$B$25*100</f>
        <v>57.533221110074514</v>
      </c>
      <c r="D24" s="14">
        <f t="shared" si="2"/>
        <v>19.39257429244325</v>
      </c>
      <c r="E24" s="14">
        <v>160806007.75843</v>
      </c>
      <c r="F24" s="14">
        <f t="shared" si="3"/>
        <v>10.8522333568467</v>
      </c>
      <c r="G24" s="14">
        <f t="shared" si="4"/>
        <v>1320972004.8474002</v>
      </c>
      <c r="H24" s="14">
        <f>G24/$G$25*100</f>
        <v>61.07040696698057</v>
      </c>
      <c r="I24" s="14">
        <f t="shared" si="5"/>
        <v>22.48930641158293</v>
      </c>
      <c r="J24" s="14">
        <v>1400528197.2274098</v>
      </c>
      <c r="K24" s="14">
        <f t="shared" si="6"/>
        <v>56.246298588419144</v>
      </c>
      <c r="L24" s="14">
        <f t="shared" si="7"/>
        <v>18.245363236972562</v>
      </c>
      <c r="M24" s="14">
        <f t="shared" si="8"/>
        <v>81249815.37842035</v>
      </c>
      <c r="N24" s="14">
        <f t="shared" si="0"/>
        <v>0</v>
      </c>
      <c r="O24" s="14">
        <f t="shared" si="1"/>
        <v>81249815.37842035</v>
      </c>
      <c r="P24" s="14">
        <v>10509</v>
      </c>
      <c r="Q24" s="15">
        <v>10563</v>
      </c>
      <c r="R24" s="15">
        <f t="shared" si="9"/>
        <v>140.2800352746218</v>
      </c>
    </row>
    <row r="25" spans="1:18" s="4" customFormat="1" ht="12.75">
      <c r="A25" s="16" t="s">
        <v>42</v>
      </c>
      <c r="B25" s="17">
        <f>SUM(B7:B24)</f>
        <v>2575517212.5176897</v>
      </c>
      <c r="C25" s="14">
        <f>B25/$B$25*100</f>
        <v>100</v>
      </c>
      <c r="D25" s="14">
        <f t="shared" si="2"/>
        <v>33.70674180633953</v>
      </c>
      <c r="E25" s="17">
        <f>SUM(E7:E24)</f>
        <v>412485933.6175501</v>
      </c>
      <c r="F25" s="14">
        <f t="shared" si="3"/>
        <v>16.01565431645186</v>
      </c>
      <c r="G25" s="17">
        <f>SUM(G7:G24)</f>
        <v>2163031278.9001403</v>
      </c>
      <c r="H25" s="14">
        <f>G25/$G$25*100</f>
        <v>100</v>
      </c>
      <c r="I25" s="14">
        <f t="shared" si="5"/>
        <v>36.825211306914014</v>
      </c>
      <c r="J25" s="17">
        <f>SUM(J7:J24)</f>
        <v>2489991754.7921495</v>
      </c>
      <c r="K25" s="14">
        <f t="shared" si="6"/>
        <v>100</v>
      </c>
      <c r="L25" s="14">
        <f t="shared" si="7"/>
        <v>32.4383358458528</v>
      </c>
      <c r="M25" s="17">
        <f>SUM(M7:M24)</f>
        <v>85525457.72554035</v>
      </c>
      <c r="N25" s="17">
        <f>SUM(N7:N24)</f>
        <v>-29666355.144259956</v>
      </c>
      <c r="O25" s="17">
        <f>SUM(O7:O24)</f>
        <v>115191812.86980033</v>
      </c>
      <c r="P25" s="17">
        <f>SUM(P7:P24)</f>
        <v>37122</v>
      </c>
      <c r="Q25" s="17">
        <f>SUM(Q7:Q24)</f>
        <v>37118</v>
      </c>
      <c r="R25" s="15">
        <f t="shared" si="9"/>
        <v>69.38728413485883</v>
      </c>
    </row>
    <row r="26" spans="1:18" s="4" customFormat="1" ht="12.75">
      <c r="A26" s="10" t="s">
        <v>43</v>
      </c>
      <c r="B26" s="17"/>
      <c r="C26" s="14"/>
      <c r="D26" s="14"/>
      <c r="E26" s="17"/>
      <c r="F26" s="14"/>
      <c r="G26" s="14"/>
      <c r="H26" s="14"/>
      <c r="I26" s="14"/>
      <c r="J26" s="17"/>
      <c r="K26" s="14"/>
      <c r="L26" s="14"/>
      <c r="M26" s="14"/>
      <c r="N26" s="14"/>
      <c r="O26" s="14"/>
      <c r="P26" s="14"/>
      <c r="Q26" s="15"/>
      <c r="R26" s="15"/>
    </row>
    <row r="27" spans="1:18" ht="12.75">
      <c r="A27" s="13" t="s">
        <v>44</v>
      </c>
      <c r="B27" s="14">
        <v>35935356.06774</v>
      </c>
      <c r="C27" s="14">
        <f>B27/$B$38*100</f>
        <v>4.1266500437302405</v>
      </c>
      <c r="D27" s="14">
        <f t="shared" si="2"/>
        <v>0.47029923263844986</v>
      </c>
      <c r="E27" s="14">
        <v>9866583.06908</v>
      </c>
      <c r="F27" s="14">
        <f t="shared" si="3"/>
        <v>27.456477822234408</v>
      </c>
      <c r="G27" s="14">
        <f t="shared" si="4"/>
        <v>26068772.99866</v>
      </c>
      <c r="H27" s="14">
        <f>G27/$G$38*100</f>
        <v>3.6338959610670005</v>
      </c>
      <c r="I27" s="14">
        <f t="shared" si="5"/>
        <v>0.4438160851172547</v>
      </c>
      <c r="J27" s="14">
        <v>36094035.735199995</v>
      </c>
      <c r="K27" s="14">
        <f>J27/$J$38*100</f>
        <v>4.083266935826711</v>
      </c>
      <c r="L27" s="14">
        <f t="shared" si="7"/>
        <v>0.4702145904528765</v>
      </c>
      <c r="M27" s="14">
        <f t="shared" si="8"/>
        <v>-158679.66745999455</v>
      </c>
      <c r="N27" s="14">
        <f t="shared" si="0"/>
        <v>-158679.66745999455</v>
      </c>
      <c r="O27" s="14">
        <f t="shared" si="1"/>
        <v>0</v>
      </c>
      <c r="P27" s="14">
        <v>687</v>
      </c>
      <c r="Q27" s="15">
        <v>684</v>
      </c>
      <c r="R27" s="15">
        <f t="shared" si="9"/>
        <v>52.537070274473685</v>
      </c>
    </row>
    <row r="28" spans="1:18" ht="12.75">
      <c r="A28" s="13" t="s">
        <v>45</v>
      </c>
      <c r="B28" s="14">
        <v>58075921.943</v>
      </c>
      <c r="C28" s="14">
        <f>B28/$B$38*100</f>
        <v>6.669170200344901</v>
      </c>
      <c r="D28" s="14">
        <f t="shared" si="2"/>
        <v>0.7600609681750998</v>
      </c>
      <c r="E28" s="14">
        <v>9794106.71398</v>
      </c>
      <c r="F28" s="14">
        <f t="shared" si="3"/>
        <v>16.864315513738482</v>
      </c>
      <c r="G28" s="14">
        <f t="shared" si="4"/>
        <v>48281815.22902</v>
      </c>
      <c r="H28" s="14">
        <f>G28/$G$38*100</f>
        <v>6.73031651174137</v>
      </c>
      <c r="I28" s="14">
        <f t="shared" si="5"/>
        <v>0.8219890601832227</v>
      </c>
      <c r="J28" s="14">
        <v>59331063.56872</v>
      </c>
      <c r="K28" s="14">
        <f aca="true" t="shared" si="10" ref="K28:K38">J28/$J$38*100</f>
        <v>6.71203885082109</v>
      </c>
      <c r="L28" s="14">
        <f t="shared" si="7"/>
        <v>0.7729346743537453</v>
      </c>
      <c r="M28" s="14">
        <f t="shared" si="8"/>
        <v>-1255141.6257199943</v>
      </c>
      <c r="N28" s="14">
        <f t="shared" si="0"/>
        <v>-1255141.6257199943</v>
      </c>
      <c r="O28" s="14">
        <f t="shared" si="1"/>
        <v>0</v>
      </c>
      <c r="P28" s="14">
        <v>959</v>
      </c>
      <c r="Q28" s="15">
        <v>951</v>
      </c>
      <c r="R28" s="15">
        <f t="shared" si="9"/>
        <v>61.068267027339644</v>
      </c>
    </row>
    <row r="29" spans="1:18" ht="12.75">
      <c r="A29" s="13" t="s">
        <v>46</v>
      </c>
      <c r="B29" s="14">
        <v>62807345.11124</v>
      </c>
      <c r="C29" s="14">
        <f>B29/$B$38*100</f>
        <v>7.2125049480879975</v>
      </c>
      <c r="D29" s="14">
        <f t="shared" si="2"/>
        <v>0.8219828448114816</v>
      </c>
      <c r="E29" s="14">
        <v>21284832.71514</v>
      </c>
      <c r="F29" s="14">
        <f t="shared" si="3"/>
        <v>33.8890820451681</v>
      </c>
      <c r="G29" s="14">
        <f t="shared" si="4"/>
        <v>41522512.3961</v>
      </c>
      <c r="H29" s="14">
        <f>G29/$G$38*100</f>
        <v>5.7880932906699645</v>
      </c>
      <c r="I29" s="14">
        <f t="shared" si="5"/>
        <v>0.7069131675977632</v>
      </c>
      <c r="J29" s="14">
        <v>68418825.05452</v>
      </c>
      <c r="K29" s="14">
        <f t="shared" si="10"/>
        <v>7.740124384616302</v>
      </c>
      <c r="L29" s="14">
        <f t="shared" si="7"/>
        <v>0.8913253712691228</v>
      </c>
      <c r="M29" s="14">
        <f t="shared" si="8"/>
        <v>-5611479.9432799965</v>
      </c>
      <c r="N29" s="14">
        <f t="shared" si="0"/>
        <v>-5611479.9432799965</v>
      </c>
      <c r="O29" s="14">
        <f t="shared" si="1"/>
        <v>0</v>
      </c>
      <c r="P29" s="14">
        <v>1220</v>
      </c>
      <c r="Q29" s="15">
        <v>1212</v>
      </c>
      <c r="R29" s="15">
        <f t="shared" si="9"/>
        <v>51.82124184095709</v>
      </c>
    </row>
    <row r="30" spans="1:18" ht="12.75">
      <c r="A30" s="13" t="s">
        <v>47</v>
      </c>
      <c r="B30" s="14">
        <v>50693254.82863</v>
      </c>
      <c r="C30" s="14">
        <f>B30/$B$38*100</f>
        <v>5.8213788632302395</v>
      </c>
      <c r="D30" s="14">
        <f t="shared" si="2"/>
        <v>0.6634412860946353</v>
      </c>
      <c r="E30" s="14">
        <v>10497557.37553</v>
      </c>
      <c r="F30" s="14">
        <f t="shared" si="3"/>
        <v>20.707996381406744</v>
      </c>
      <c r="G30" s="14">
        <f t="shared" si="4"/>
        <v>40195697.453099996</v>
      </c>
      <c r="H30" s="14">
        <f>G30/$G$38*100</f>
        <v>5.603139918959724</v>
      </c>
      <c r="I30" s="14">
        <f t="shared" si="5"/>
        <v>0.6843243862344208</v>
      </c>
      <c r="J30" s="14">
        <v>58354816.17682</v>
      </c>
      <c r="K30" s="14">
        <f t="shared" si="10"/>
        <v>6.601597371631087</v>
      </c>
      <c r="L30" s="14">
        <f t="shared" si="7"/>
        <v>0.7602166238999062</v>
      </c>
      <c r="M30" s="14">
        <f t="shared" si="8"/>
        <v>-7661561.348190002</v>
      </c>
      <c r="N30" s="14">
        <f t="shared" si="0"/>
        <v>-7661561.348190002</v>
      </c>
      <c r="O30" s="14">
        <f t="shared" si="1"/>
        <v>0</v>
      </c>
      <c r="P30" s="14">
        <v>1218</v>
      </c>
      <c r="Q30" s="15">
        <v>1214</v>
      </c>
      <c r="R30" s="15">
        <f t="shared" si="9"/>
        <v>41.7572115557084</v>
      </c>
    </row>
    <row r="31" spans="1:18" ht="12.75">
      <c r="A31" s="13" t="s">
        <v>48</v>
      </c>
      <c r="B31" s="14">
        <v>48581456.44601</v>
      </c>
      <c r="C31" s="14">
        <f>B31/$B$38*100</f>
        <v>5.578869706744891</v>
      </c>
      <c r="D31" s="14">
        <f t="shared" si="2"/>
        <v>0.6358034033097503</v>
      </c>
      <c r="E31" s="14">
        <v>19029700.43494</v>
      </c>
      <c r="F31" s="14">
        <f t="shared" si="3"/>
        <v>39.17070797597076</v>
      </c>
      <c r="G31" s="14">
        <f t="shared" si="4"/>
        <v>29551756.011070002</v>
      </c>
      <c r="H31" s="14">
        <f>G31/$G$38*100</f>
        <v>4.119411635391692</v>
      </c>
      <c r="I31" s="14">
        <f t="shared" si="5"/>
        <v>0.5031132329031197</v>
      </c>
      <c r="J31" s="14">
        <v>48614704.01873</v>
      </c>
      <c r="K31" s="14">
        <f t="shared" si="10"/>
        <v>5.499712333943647</v>
      </c>
      <c r="L31" s="14">
        <f t="shared" si="7"/>
        <v>0.6333274369167261</v>
      </c>
      <c r="M31" s="14">
        <f t="shared" si="8"/>
        <v>-33247.57271999866</v>
      </c>
      <c r="N31" s="14">
        <f t="shared" si="0"/>
        <v>-33247.57271999866</v>
      </c>
      <c r="O31" s="14">
        <f t="shared" si="1"/>
        <v>0</v>
      </c>
      <c r="P31" s="14">
        <v>937</v>
      </c>
      <c r="Q31" s="15">
        <v>938</v>
      </c>
      <c r="R31" s="15">
        <f t="shared" si="9"/>
        <v>51.79259749041578</v>
      </c>
    </row>
    <row r="32" spans="1:18" ht="12.75">
      <c r="A32" s="13" t="s">
        <v>49</v>
      </c>
      <c r="B32" s="14">
        <v>82312442.22019</v>
      </c>
      <c r="C32" s="14">
        <f>B32/$B$38*100</f>
        <v>9.452380064001193</v>
      </c>
      <c r="D32" s="14">
        <f t="shared" si="2"/>
        <v>1.0772532304891862</v>
      </c>
      <c r="E32" s="14">
        <v>12603728.82135</v>
      </c>
      <c r="F32" s="14">
        <f t="shared" si="3"/>
        <v>15.312057911772778</v>
      </c>
      <c r="G32" s="14">
        <f t="shared" si="4"/>
        <v>69708713.39884001</v>
      </c>
      <c r="H32" s="14">
        <f>G32/$G$38*100</f>
        <v>9.717151324469427</v>
      </c>
      <c r="I32" s="14">
        <f t="shared" si="5"/>
        <v>1.1867780766215645</v>
      </c>
      <c r="J32" s="14">
        <v>80124390.30467999</v>
      </c>
      <c r="K32" s="14">
        <f t="shared" si="10"/>
        <v>9.064358335671196</v>
      </c>
      <c r="L32" s="14">
        <f t="shared" si="7"/>
        <v>1.04381947335579</v>
      </c>
      <c r="M32" s="14">
        <f t="shared" si="8"/>
        <v>2188051.9155100137</v>
      </c>
      <c r="N32" s="14">
        <f t="shared" si="0"/>
        <v>0</v>
      </c>
      <c r="O32" s="14">
        <f t="shared" si="1"/>
        <v>2188051.9155100137</v>
      </c>
      <c r="P32" s="14">
        <v>1632</v>
      </c>
      <c r="Q32" s="15">
        <v>1629</v>
      </c>
      <c r="R32" s="15">
        <f t="shared" si="9"/>
        <v>50.529430460521795</v>
      </c>
    </row>
    <row r="33" spans="1:18" ht="12.75">
      <c r="A33" s="13" t="s">
        <v>50</v>
      </c>
      <c r="B33" s="14">
        <v>56599960.652629994</v>
      </c>
      <c r="C33" s="14">
        <f>B33/$B$38*100</f>
        <v>6.499677633971881</v>
      </c>
      <c r="D33" s="14">
        <f t="shared" si="2"/>
        <v>0.7407445194676883</v>
      </c>
      <c r="E33" s="14">
        <v>10665631.76409</v>
      </c>
      <c r="F33" s="14">
        <f t="shared" si="3"/>
        <v>18.843885474670213</v>
      </c>
      <c r="G33" s="14">
        <f t="shared" si="4"/>
        <v>45934328.88853999</v>
      </c>
      <c r="H33" s="14">
        <f>G33/$G$38*100</f>
        <v>6.403085109950088</v>
      </c>
      <c r="I33" s="14">
        <f t="shared" si="5"/>
        <v>0.7820235352407322</v>
      </c>
      <c r="J33" s="14">
        <v>55817895.38459</v>
      </c>
      <c r="K33" s="14">
        <f t="shared" si="10"/>
        <v>6.314599129990246</v>
      </c>
      <c r="L33" s="14">
        <f t="shared" si="7"/>
        <v>0.7271669206170319</v>
      </c>
      <c r="M33" s="14">
        <f t="shared" si="8"/>
        <v>782065.2680399939</v>
      </c>
      <c r="N33" s="14">
        <f t="shared" si="0"/>
        <v>0</v>
      </c>
      <c r="O33" s="14">
        <f t="shared" si="1"/>
        <v>782065.2680399939</v>
      </c>
      <c r="P33" s="14">
        <v>843</v>
      </c>
      <c r="Q33" s="15">
        <v>837</v>
      </c>
      <c r="R33" s="15">
        <f t="shared" si="9"/>
        <v>67.62241416084827</v>
      </c>
    </row>
    <row r="34" spans="1:18" ht="12.75">
      <c r="A34" s="13" t="s">
        <v>51</v>
      </c>
      <c r="B34" s="14">
        <v>28148605.48943</v>
      </c>
      <c r="C34" s="14">
        <f>B34/$B$38*100</f>
        <v>3.2324556310207426</v>
      </c>
      <c r="D34" s="14">
        <f t="shared" si="2"/>
        <v>0.36839116152255647</v>
      </c>
      <c r="E34" s="14">
        <v>7587835.16534</v>
      </c>
      <c r="F34" s="14">
        <f t="shared" si="3"/>
        <v>26.95634484695622</v>
      </c>
      <c r="G34" s="14">
        <f t="shared" si="4"/>
        <v>20560770.32409</v>
      </c>
      <c r="H34" s="14">
        <f>G34/$G$38*100</f>
        <v>2.8660996143154676</v>
      </c>
      <c r="I34" s="14">
        <f t="shared" si="5"/>
        <v>0.35004334851900054</v>
      </c>
      <c r="J34" s="14">
        <v>28101036.16545</v>
      </c>
      <c r="K34" s="14">
        <f t="shared" si="10"/>
        <v>3.179030260807072</v>
      </c>
      <c r="L34" s="14">
        <f t="shared" si="7"/>
        <v>0.3660858904440082</v>
      </c>
      <c r="M34" s="14">
        <f t="shared" si="8"/>
        <v>47569.32397999987</v>
      </c>
      <c r="N34" s="14">
        <f t="shared" si="0"/>
        <v>0</v>
      </c>
      <c r="O34" s="14">
        <f t="shared" si="1"/>
        <v>47569.32397999987</v>
      </c>
      <c r="P34" s="14">
        <v>646</v>
      </c>
      <c r="Q34" s="15">
        <v>641</v>
      </c>
      <c r="R34" s="15">
        <f t="shared" si="9"/>
        <v>43.91358110675507</v>
      </c>
    </row>
    <row r="35" spans="1:18" ht="12.75">
      <c r="A35" s="13" t="s">
        <v>52</v>
      </c>
      <c r="B35" s="14">
        <v>27844497.98057</v>
      </c>
      <c r="C35" s="14">
        <f>B35/$B$38*100</f>
        <v>3.1975333315903383</v>
      </c>
      <c r="D35" s="14">
        <f t="shared" si="2"/>
        <v>0.36441119461234006</v>
      </c>
      <c r="E35" s="14">
        <v>12367603.542690001</v>
      </c>
      <c r="F35" s="14">
        <f t="shared" si="3"/>
        <v>44.41668710033905</v>
      </c>
      <c r="G35" s="14">
        <f t="shared" si="4"/>
        <v>15476894.437879998</v>
      </c>
      <c r="H35" s="14">
        <f>G35/$G$38*100</f>
        <v>2.157425061415948</v>
      </c>
      <c r="I35" s="14">
        <f t="shared" si="5"/>
        <v>0.2634912928025417</v>
      </c>
      <c r="J35" s="14">
        <v>28302235.86913</v>
      </c>
      <c r="K35" s="14">
        <f t="shared" si="10"/>
        <v>3.201791697171847</v>
      </c>
      <c r="L35" s="14">
        <f t="shared" si="7"/>
        <v>0.36870701701902475</v>
      </c>
      <c r="M35" s="14">
        <f t="shared" si="8"/>
        <v>-457737.8885600008</v>
      </c>
      <c r="N35" s="14">
        <f t="shared" si="0"/>
        <v>-457737.8885600008</v>
      </c>
      <c r="O35" s="14">
        <f t="shared" si="1"/>
        <v>0</v>
      </c>
      <c r="P35" s="14">
        <v>696</v>
      </c>
      <c r="Q35" s="15">
        <v>689</v>
      </c>
      <c r="R35" s="15">
        <f t="shared" si="9"/>
        <v>40.41291434044992</v>
      </c>
    </row>
    <row r="36" spans="1:18" ht="12.75">
      <c r="A36" s="13" t="s">
        <v>53</v>
      </c>
      <c r="B36" s="14">
        <v>405626473.06675</v>
      </c>
      <c r="C36" s="14">
        <f>B36/$B$38*100</f>
        <v>46.58026762455614</v>
      </c>
      <c r="D36" s="14">
        <f t="shared" si="2"/>
        <v>5.308582963851254</v>
      </c>
      <c r="E36" s="14">
        <v>36916475.18521</v>
      </c>
      <c r="F36" s="14">
        <f t="shared" si="3"/>
        <v>9.101101046512566</v>
      </c>
      <c r="G36" s="14">
        <f t="shared" si="4"/>
        <v>368709997.88154</v>
      </c>
      <c r="H36" s="14">
        <f>G36/$G$38*100</f>
        <v>51.3968866956501</v>
      </c>
      <c r="I36" s="14">
        <f t="shared" si="5"/>
        <v>6.277220174949846</v>
      </c>
      <c r="J36" s="14">
        <v>409315487.64778996</v>
      </c>
      <c r="K36" s="14">
        <f t="shared" si="10"/>
        <v>46.305279057616204</v>
      </c>
      <c r="L36" s="14">
        <f t="shared" si="7"/>
        <v>5.332352297823714</v>
      </c>
      <c r="M36" s="14">
        <f t="shared" si="8"/>
        <v>-3689014.581039965</v>
      </c>
      <c r="N36" s="14">
        <f t="shared" si="0"/>
        <v>-3689014.581039965</v>
      </c>
      <c r="O36" s="14">
        <f t="shared" si="1"/>
        <v>0</v>
      </c>
      <c r="P36" s="14">
        <v>4582</v>
      </c>
      <c r="Q36" s="15">
        <v>4600</v>
      </c>
      <c r="R36" s="15">
        <f t="shared" si="9"/>
        <v>88.17966805798912</v>
      </c>
    </row>
    <row r="37" spans="1:18" ht="12.75">
      <c r="A37" s="13" t="s">
        <v>54</v>
      </c>
      <c r="B37" s="14">
        <v>14186499.33357</v>
      </c>
      <c r="C37" s="14">
        <f>B37/$B$38*100</f>
        <v>1.6291119527214262</v>
      </c>
      <c r="D37" s="14">
        <f t="shared" si="2"/>
        <v>0.18566393881911109</v>
      </c>
      <c r="E37" s="14">
        <v>2819680.4449299998</v>
      </c>
      <c r="F37" s="14">
        <f t="shared" si="3"/>
        <v>19.875801483017682</v>
      </c>
      <c r="G37" s="14">
        <f t="shared" si="4"/>
        <v>11366818.88864</v>
      </c>
      <c r="H37" s="14">
        <f>G37/$G$38*100</f>
        <v>1.5844948763692184</v>
      </c>
      <c r="I37" s="14">
        <f t="shared" si="5"/>
        <v>0.193518009445722</v>
      </c>
      <c r="J37" s="14">
        <v>11475452.668370001</v>
      </c>
      <c r="K37" s="14">
        <f t="shared" si="10"/>
        <v>1.2982016419045914</v>
      </c>
      <c r="L37" s="14">
        <f t="shared" si="7"/>
        <v>0.14949631336062258</v>
      </c>
      <c r="M37" s="14">
        <f t="shared" si="8"/>
        <v>2711046.6651999988</v>
      </c>
      <c r="N37" s="14">
        <f t="shared" si="0"/>
        <v>0</v>
      </c>
      <c r="O37" s="14">
        <f t="shared" si="1"/>
        <v>2711046.6651999988</v>
      </c>
      <c r="P37" s="14">
        <v>42</v>
      </c>
      <c r="Q37" s="15">
        <v>42</v>
      </c>
      <c r="R37" s="15">
        <f t="shared" si="9"/>
        <v>337.77379365642855</v>
      </c>
    </row>
    <row r="38" spans="1:18" s="4" customFormat="1" ht="12.75">
      <c r="A38" s="16" t="s">
        <v>42</v>
      </c>
      <c r="B38" s="17">
        <f>SUM(B27:B37)</f>
        <v>870811813.13976</v>
      </c>
      <c r="C38" s="14">
        <f>B38/$B$38*100</f>
        <v>100</v>
      </c>
      <c r="D38" s="14">
        <f t="shared" si="2"/>
        <v>11.396634743791553</v>
      </c>
      <c r="E38" s="17">
        <f>SUM(E27:E37)</f>
        <v>153433735.23228</v>
      </c>
      <c r="F38" s="14">
        <f t="shared" si="3"/>
        <v>17.619620326355726</v>
      </c>
      <c r="G38" s="17">
        <f>SUM(G27:G37)</f>
        <v>717378077.90748</v>
      </c>
      <c r="H38" s="14">
        <f>G38/$G$38*100</f>
        <v>100</v>
      </c>
      <c r="I38" s="14">
        <f t="shared" si="5"/>
        <v>12.21323036961519</v>
      </c>
      <c r="J38" s="17">
        <f>SUM(J27:J37)</f>
        <v>883949942.594</v>
      </c>
      <c r="K38" s="14">
        <f t="shared" si="10"/>
        <v>100</v>
      </c>
      <c r="L38" s="14">
        <f t="shared" si="7"/>
        <v>11.51564660951257</v>
      </c>
      <c r="M38" s="17">
        <f>SUM(M27:M37)</f>
        <v>-13138129.454239946</v>
      </c>
      <c r="N38" s="17">
        <f>SUM(N27:N37)</f>
        <v>-18866862.626969952</v>
      </c>
      <c r="O38" s="17">
        <f>SUM(O27:O37)</f>
        <v>5728733.172730006</v>
      </c>
      <c r="P38" s="17">
        <f>SUM(P27:P37)</f>
        <v>13462</v>
      </c>
      <c r="Q38" s="17">
        <f>SUM(Q27:Q37)</f>
        <v>13437</v>
      </c>
      <c r="R38" s="15">
        <f t="shared" si="9"/>
        <v>64.8070114712927</v>
      </c>
    </row>
    <row r="39" spans="1:18" s="4" customFormat="1" ht="12.75">
      <c r="A39" s="10" t="s">
        <v>55</v>
      </c>
      <c r="B39" s="17"/>
      <c r="C39" s="14"/>
      <c r="D39" s="14"/>
      <c r="E39" s="17"/>
      <c r="F39" s="14"/>
      <c r="G39" s="14"/>
      <c r="H39" s="14"/>
      <c r="I39" s="14"/>
      <c r="J39" s="17"/>
      <c r="K39" s="14"/>
      <c r="L39" s="14"/>
      <c r="M39" s="14"/>
      <c r="N39" s="14"/>
      <c r="O39" s="14"/>
      <c r="P39" s="14"/>
      <c r="Q39" s="15"/>
      <c r="R39" s="15"/>
    </row>
    <row r="40" spans="1:18" ht="12.75">
      <c r="A40" s="13" t="s">
        <v>56</v>
      </c>
      <c r="B40" s="14">
        <v>9451479.53542</v>
      </c>
      <c r="C40" s="14">
        <f>B40/$B$46*100</f>
        <v>1.9466560034604883</v>
      </c>
      <c r="D40" s="14">
        <f t="shared" si="2"/>
        <v>0.12369499176317997</v>
      </c>
      <c r="E40" s="14">
        <v>5583260.264640001</v>
      </c>
      <c r="F40" s="14">
        <f t="shared" si="3"/>
        <v>59.0728704825143</v>
      </c>
      <c r="G40" s="14">
        <f t="shared" si="4"/>
        <v>3868219.27078</v>
      </c>
      <c r="H40" s="14">
        <f>G40/$G$46*100</f>
        <v>1.1376912209082373</v>
      </c>
      <c r="I40" s="14">
        <f t="shared" si="5"/>
        <v>0.06585572451840936</v>
      </c>
      <c r="J40" s="14">
        <v>9741018.03644</v>
      </c>
      <c r="K40" s="14">
        <f>J40/$J$46*100</f>
        <v>1.912821162348843</v>
      </c>
      <c r="L40" s="14">
        <f t="shared" si="7"/>
        <v>0.12690098830183744</v>
      </c>
      <c r="M40" s="14">
        <f t="shared" si="8"/>
        <v>-289538.5010199994</v>
      </c>
      <c r="N40" s="14">
        <f t="shared" si="0"/>
        <v>-289538.5010199994</v>
      </c>
      <c r="O40" s="14">
        <f t="shared" si="1"/>
        <v>0</v>
      </c>
      <c r="P40" s="14">
        <v>284</v>
      </c>
      <c r="Q40" s="15">
        <v>283</v>
      </c>
      <c r="R40" s="15">
        <f t="shared" si="9"/>
        <v>33.39745418876325</v>
      </c>
    </row>
    <row r="41" spans="1:18" ht="12.75">
      <c r="A41" s="13" t="s">
        <v>57</v>
      </c>
      <c r="B41" s="14">
        <v>216446791.09238002</v>
      </c>
      <c r="C41" s="14">
        <f>B41/$B$46*100</f>
        <v>44.58005159199829</v>
      </c>
      <c r="D41" s="14">
        <f t="shared" si="2"/>
        <v>2.832718828941414</v>
      </c>
      <c r="E41" s="14">
        <v>66802235.51526</v>
      </c>
      <c r="F41" s="14">
        <f t="shared" si="3"/>
        <v>30.86312122167182</v>
      </c>
      <c r="G41" s="14">
        <f t="shared" si="4"/>
        <v>149644555.57712</v>
      </c>
      <c r="H41" s="14">
        <f>G41/$G$46*100</f>
        <v>44.0123181286139</v>
      </c>
      <c r="I41" s="14">
        <f t="shared" si="5"/>
        <v>2.5476711473440936</v>
      </c>
      <c r="J41" s="14">
        <v>226523080.92493</v>
      </c>
      <c r="K41" s="14">
        <f aca="true" t="shared" si="11" ref="K41:K46">J41/$J$46*100</f>
        <v>44.48181302331526</v>
      </c>
      <c r="L41" s="14">
        <f t="shared" si="7"/>
        <v>2.951026549280097</v>
      </c>
      <c r="M41" s="14">
        <f t="shared" si="8"/>
        <v>-10076289.83254999</v>
      </c>
      <c r="N41" s="14">
        <f t="shared" si="0"/>
        <v>-10076289.83254999</v>
      </c>
      <c r="O41" s="14">
        <f t="shared" si="1"/>
        <v>0</v>
      </c>
      <c r="P41" s="14">
        <v>5142</v>
      </c>
      <c r="Q41" s="15">
        <v>5161</v>
      </c>
      <c r="R41" s="15">
        <f t="shared" si="9"/>
        <v>41.93892483867081</v>
      </c>
    </row>
    <row r="42" spans="1:18" ht="12.75">
      <c r="A42" s="13" t="s">
        <v>58</v>
      </c>
      <c r="B42" s="14">
        <v>33177739.62995</v>
      </c>
      <c r="C42" s="14">
        <f>B42/$B$46*100</f>
        <v>6.833390030613984</v>
      </c>
      <c r="D42" s="14">
        <f t="shared" si="2"/>
        <v>0.43420929124037166</v>
      </c>
      <c r="E42" s="14">
        <v>9518956.15333</v>
      </c>
      <c r="F42" s="14">
        <f t="shared" si="3"/>
        <v>28.690791655791724</v>
      </c>
      <c r="G42" s="14">
        <f t="shared" si="4"/>
        <v>23658783.476620004</v>
      </c>
      <c r="H42" s="14">
        <f>G42/$G$46*100</f>
        <v>6.958341390324529</v>
      </c>
      <c r="I42" s="14">
        <f t="shared" si="5"/>
        <v>0.40278645495781545</v>
      </c>
      <c r="J42" s="14">
        <v>35135698.8295</v>
      </c>
      <c r="K42" s="14">
        <f t="shared" si="11"/>
        <v>6.8995158435765855</v>
      </c>
      <c r="L42" s="14">
        <f t="shared" si="7"/>
        <v>0.4577298686297045</v>
      </c>
      <c r="M42" s="14">
        <f t="shared" si="8"/>
        <v>-1957959.1995499954</v>
      </c>
      <c r="N42" s="14">
        <f t="shared" si="0"/>
        <v>-1957959.1995499954</v>
      </c>
      <c r="O42" s="14">
        <f t="shared" si="1"/>
        <v>0</v>
      </c>
      <c r="P42" s="14">
        <v>1005</v>
      </c>
      <c r="Q42" s="15">
        <v>1007</v>
      </c>
      <c r="R42" s="15">
        <f t="shared" si="9"/>
        <v>32.94710986092353</v>
      </c>
    </row>
    <row r="43" spans="1:18" ht="12.75">
      <c r="A43" s="13" t="s">
        <v>59</v>
      </c>
      <c r="B43" s="14">
        <v>78703431.02658</v>
      </c>
      <c r="C43" s="14">
        <f>B43/$B$46*100</f>
        <v>16.210002457993177</v>
      </c>
      <c r="D43" s="14">
        <f t="shared" si="2"/>
        <v>1.0300207725238657</v>
      </c>
      <c r="E43" s="14">
        <v>17886620.11448</v>
      </c>
      <c r="F43" s="14">
        <f t="shared" si="3"/>
        <v>22.726607825317384</v>
      </c>
      <c r="G43" s="14">
        <f t="shared" si="4"/>
        <v>60816810.9121</v>
      </c>
      <c r="H43" s="14">
        <f>G43/$G$46*100</f>
        <v>17.886977705992507</v>
      </c>
      <c r="I43" s="14">
        <f t="shared" si="5"/>
        <v>1.0353950655718238</v>
      </c>
      <c r="J43" s="14">
        <v>86319622.21497001</v>
      </c>
      <c r="K43" s="14">
        <f t="shared" si="11"/>
        <v>16.950384393199965</v>
      </c>
      <c r="L43" s="14">
        <f t="shared" si="7"/>
        <v>1.1245277780970269</v>
      </c>
      <c r="M43" s="14">
        <f t="shared" si="8"/>
        <v>-7616191.188390002</v>
      </c>
      <c r="N43" s="14">
        <f t="shared" si="0"/>
        <v>-7616191.188390002</v>
      </c>
      <c r="O43" s="14">
        <f t="shared" si="1"/>
        <v>0</v>
      </c>
      <c r="P43" s="14">
        <v>2599</v>
      </c>
      <c r="Q43" s="15">
        <v>2590</v>
      </c>
      <c r="R43" s="15">
        <f t="shared" si="9"/>
        <v>30.387425106787646</v>
      </c>
    </row>
    <row r="44" spans="1:18" ht="12.75">
      <c r="A44" s="13" t="s">
        <v>60</v>
      </c>
      <c r="B44" s="14">
        <v>134346410.5241</v>
      </c>
      <c r="C44" s="14">
        <f>B44/$B$46*100</f>
        <v>27.670402883487277</v>
      </c>
      <c r="D44" s="14">
        <f t="shared" si="2"/>
        <v>1.7582409273505222</v>
      </c>
      <c r="E44" s="14">
        <v>38852495.056040004</v>
      </c>
      <c r="F44" s="14">
        <f t="shared" si="3"/>
        <v>28.919637602874676</v>
      </c>
      <c r="G44" s="14">
        <f t="shared" si="4"/>
        <v>95493915.46806</v>
      </c>
      <c r="H44" s="14">
        <f>G44/$G$46*100</f>
        <v>28.085943860224383</v>
      </c>
      <c r="I44" s="14">
        <f t="shared" si="5"/>
        <v>1.6257664186086156</v>
      </c>
      <c r="J44" s="14">
        <v>137692992.88588</v>
      </c>
      <c r="K44" s="14">
        <f t="shared" si="11"/>
        <v>27.038454267713973</v>
      </c>
      <c r="L44" s="14">
        <f t="shared" si="7"/>
        <v>1.793793709660551</v>
      </c>
      <c r="M44" s="14">
        <f t="shared" si="8"/>
        <v>-3346582.361779988</v>
      </c>
      <c r="N44" s="14">
        <f t="shared" si="0"/>
        <v>-3346582.361779988</v>
      </c>
      <c r="O44" s="14">
        <f t="shared" si="1"/>
        <v>0</v>
      </c>
      <c r="P44" s="14">
        <v>4242</v>
      </c>
      <c r="Q44" s="15">
        <v>4230</v>
      </c>
      <c r="R44" s="15">
        <f t="shared" si="9"/>
        <v>31.76038073855792</v>
      </c>
    </row>
    <row r="45" spans="1:18" ht="12.75">
      <c r="A45" s="13" t="s">
        <v>61</v>
      </c>
      <c r="B45" s="14">
        <v>13398016.74454</v>
      </c>
      <c r="C45" s="14">
        <f>B45/$B$46*100</f>
        <v>2.7594970324467774</v>
      </c>
      <c r="D45" s="14">
        <f t="shared" si="2"/>
        <v>0.1753447769365749</v>
      </c>
      <c r="E45" s="14">
        <v>6874226.0141</v>
      </c>
      <c r="F45" s="14">
        <f t="shared" si="3"/>
        <v>51.307787900036814</v>
      </c>
      <c r="G45" s="14">
        <f t="shared" si="4"/>
        <v>6523790.73044</v>
      </c>
      <c r="H45" s="14">
        <f>G45/$G$46*100</f>
        <v>1.9187276939364186</v>
      </c>
      <c r="I45" s="14">
        <f t="shared" si="5"/>
        <v>0.11106634218100504</v>
      </c>
      <c r="J45" s="14">
        <v>13836346.384790001</v>
      </c>
      <c r="K45" s="14">
        <f t="shared" si="11"/>
        <v>2.71701130984537</v>
      </c>
      <c r="L45" s="14">
        <f t="shared" si="7"/>
        <v>0.18025282615718335</v>
      </c>
      <c r="M45" s="14">
        <f t="shared" si="8"/>
        <v>-438329.6402500011</v>
      </c>
      <c r="N45" s="14">
        <f t="shared" si="0"/>
        <v>-438329.6402500011</v>
      </c>
      <c r="O45" s="14">
        <f t="shared" si="1"/>
        <v>0</v>
      </c>
      <c r="P45" s="14">
        <v>443</v>
      </c>
      <c r="Q45" s="15">
        <v>443</v>
      </c>
      <c r="R45" s="15">
        <f t="shared" si="9"/>
        <v>30.243830123115124</v>
      </c>
    </row>
    <row r="46" spans="1:18" ht="12.75">
      <c r="A46" s="16" t="s">
        <v>42</v>
      </c>
      <c r="B46" s="17">
        <f>SUM(B40:B45)</f>
        <v>485523868.55297005</v>
      </c>
      <c r="C46" s="14">
        <f>B46/$B$46*100</f>
        <v>100</v>
      </c>
      <c r="D46" s="14">
        <f t="shared" si="2"/>
        <v>6.354229588755929</v>
      </c>
      <c r="E46" s="17">
        <f>SUM(E40:E45)</f>
        <v>145517793.11785004</v>
      </c>
      <c r="F46" s="14">
        <f t="shared" si="3"/>
        <v>29.971295448675605</v>
      </c>
      <c r="G46" s="17">
        <f>SUM(G40:G45)</f>
        <v>340006075.4351201</v>
      </c>
      <c r="H46" s="14">
        <f>G46/$G$46*100</f>
        <v>100</v>
      </c>
      <c r="I46" s="14">
        <f t="shared" si="5"/>
        <v>5.7885411531817645</v>
      </c>
      <c r="J46" s="17">
        <f>SUM(J40:J45)</f>
        <v>509248759.27651</v>
      </c>
      <c r="K46" s="14">
        <f t="shared" si="11"/>
        <v>100</v>
      </c>
      <c r="L46" s="14">
        <f t="shared" si="7"/>
        <v>6.6342317201264</v>
      </c>
      <c r="M46" s="17">
        <f>SUM(M40:M45)</f>
        <v>-23724890.723539975</v>
      </c>
      <c r="N46" s="17">
        <f>SUM(N40:N45)</f>
        <v>-23724890.723539975</v>
      </c>
      <c r="O46" s="17">
        <f>SUM(O40:O45)</f>
        <v>0</v>
      </c>
      <c r="P46" s="17">
        <f>SUM(P40:P45)</f>
        <v>13715</v>
      </c>
      <c r="Q46" s="17">
        <f>SUM(Q40:Q45)</f>
        <v>13714</v>
      </c>
      <c r="R46" s="15">
        <f t="shared" si="9"/>
        <v>35.40351965531355</v>
      </c>
    </row>
    <row r="47" spans="1:18" ht="12.75">
      <c r="A47" s="10" t="s">
        <v>62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5"/>
      <c r="R47" s="15"/>
    </row>
    <row r="48" spans="1:18" ht="12.75">
      <c r="A48" s="13" t="s">
        <v>63</v>
      </c>
      <c r="B48" s="14">
        <v>135357683.15735</v>
      </c>
      <c r="C48" s="14">
        <f>B48/$B$62*100</f>
        <v>12.017788438408752</v>
      </c>
      <c r="D48" s="14">
        <f t="shared" si="2"/>
        <v>1.7714758245506284</v>
      </c>
      <c r="E48" s="14">
        <v>28158207.7404</v>
      </c>
      <c r="F48" s="14">
        <f t="shared" si="3"/>
        <v>20.80281450124022</v>
      </c>
      <c r="G48" s="14">
        <f t="shared" si="4"/>
        <v>107199475.41695</v>
      </c>
      <c r="H48" s="14">
        <f>G48/$G$62*100</f>
        <v>12.796594065492656</v>
      </c>
      <c r="I48" s="14">
        <f t="shared" si="5"/>
        <v>1.8250514325557137</v>
      </c>
      <c r="J48" s="14">
        <v>140653703.00462</v>
      </c>
      <c r="K48" s="14">
        <f>J48/$J$62*100</f>
        <v>11.792403133319752</v>
      </c>
      <c r="L48" s="14">
        <f t="shared" si="7"/>
        <v>1.8323643229925295</v>
      </c>
      <c r="M48" s="14">
        <f t="shared" si="8"/>
        <v>-5296019.847269982</v>
      </c>
      <c r="N48" s="14">
        <f t="shared" si="0"/>
        <v>-5296019.847269982</v>
      </c>
      <c r="O48" s="14">
        <f t="shared" si="1"/>
        <v>0</v>
      </c>
      <c r="P48" s="14">
        <v>4057</v>
      </c>
      <c r="Q48" s="15">
        <v>4066</v>
      </c>
      <c r="R48" s="15">
        <f t="shared" si="9"/>
        <v>33.290133585182</v>
      </c>
    </row>
    <row r="49" spans="1:18" ht="12.75">
      <c r="A49" s="13" t="s">
        <v>64</v>
      </c>
      <c r="B49" s="14">
        <v>21560728.657220002</v>
      </c>
      <c r="C49" s="14">
        <f>B49/$B$62*100</f>
        <v>1.914278299808036</v>
      </c>
      <c r="D49" s="14">
        <f t="shared" si="2"/>
        <v>0.282173192426478</v>
      </c>
      <c r="E49" s="14">
        <v>9893661.58966</v>
      </c>
      <c r="F49" s="14">
        <f t="shared" si="3"/>
        <v>45.88741756808357</v>
      </c>
      <c r="G49" s="14">
        <f t="shared" si="4"/>
        <v>11667067.067560002</v>
      </c>
      <c r="H49" s="14">
        <f>G49/$G$62*100</f>
        <v>1.3927187667453507</v>
      </c>
      <c r="I49" s="14">
        <f t="shared" si="5"/>
        <v>0.1986296796934437</v>
      </c>
      <c r="J49" s="14">
        <v>22853686.7181</v>
      </c>
      <c r="K49" s="14">
        <f aca="true" t="shared" si="12" ref="K49:K62">J49/$J$62*100</f>
        <v>1.9160525539350948</v>
      </c>
      <c r="L49" s="14">
        <f t="shared" si="7"/>
        <v>0.29772611240614955</v>
      </c>
      <c r="M49" s="14">
        <f t="shared" si="8"/>
        <v>-1292958.060879998</v>
      </c>
      <c r="N49" s="14">
        <f t="shared" si="0"/>
        <v>-1292958.060879998</v>
      </c>
      <c r="O49" s="14">
        <f t="shared" si="1"/>
        <v>0</v>
      </c>
      <c r="P49" s="14">
        <v>700</v>
      </c>
      <c r="Q49" s="15">
        <v>698</v>
      </c>
      <c r="R49" s="15">
        <f t="shared" si="9"/>
        <v>30.889296070515766</v>
      </c>
    </row>
    <row r="50" spans="1:18" ht="12.75">
      <c r="A50" s="13" t="s">
        <v>65</v>
      </c>
      <c r="B50" s="14">
        <v>33849311.33179</v>
      </c>
      <c r="C50" s="14">
        <f>B50/$B$62*100</f>
        <v>3.0053252455451407</v>
      </c>
      <c r="D50" s="14">
        <f t="shared" si="2"/>
        <v>0.4429983973074348</v>
      </c>
      <c r="E50" s="14">
        <v>18151710.350479998</v>
      </c>
      <c r="F50" s="14">
        <f t="shared" si="3"/>
        <v>53.62505066220533</v>
      </c>
      <c r="G50" s="14">
        <f t="shared" si="4"/>
        <v>15697600.981310003</v>
      </c>
      <c r="H50" s="14">
        <f>G50/$G$62*100</f>
        <v>1.8738508446855842</v>
      </c>
      <c r="I50" s="14">
        <f t="shared" si="5"/>
        <v>0.2672487812761995</v>
      </c>
      <c r="J50" s="14">
        <v>41600510.74853</v>
      </c>
      <c r="K50" s="14">
        <f t="shared" si="12"/>
        <v>3.487785837266962</v>
      </c>
      <c r="L50" s="14">
        <f t="shared" si="7"/>
        <v>0.5419501234984891</v>
      </c>
      <c r="M50" s="14">
        <f t="shared" si="8"/>
        <v>-7751199.41674</v>
      </c>
      <c r="N50" s="14">
        <f t="shared" si="0"/>
        <v>-7751199.41674</v>
      </c>
      <c r="O50" s="14">
        <f t="shared" si="1"/>
        <v>0</v>
      </c>
      <c r="P50" s="14">
        <v>833</v>
      </c>
      <c r="Q50" s="15">
        <v>827</v>
      </c>
      <c r="R50" s="15">
        <f t="shared" si="9"/>
        <v>40.930243448355505</v>
      </c>
    </row>
    <row r="51" spans="1:18" ht="12.75">
      <c r="A51" s="13" t="s">
        <v>66</v>
      </c>
      <c r="B51" s="14">
        <v>191505420.90364</v>
      </c>
      <c r="C51" s="14">
        <f>B51/$B$62*100</f>
        <v>17.002888787280455</v>
      </c>
      <c r="D51" s="14">
        <f t="shared" si="2"/>
        <v>2.506301936380103</v>
      </c>
      <c r="E51" s="14">
        <v>59647355.12026</v>
      </c>
      <c r="F51" s="14">
        <f t="shared" si="3"/>
        <v>31.14656224288963</v>
      </c>
      <c r="G51" s="14">
        <f t="shared" si="4"/>
        <v>131858065.78338</v>
      </c>
      <c r="H51" s="14">
        <f>G51/$G$62*100</f>
        <v>15.740134319949718</v>
      </c>
      <c r="I51" s="14">
        <f t="shared" si="5"/>
        <v>2.2448594166714813</v>
      </c>
      <c r="J51" s="14">
        <v>206824131.15341002</v>
      </c>
      <c r="K51" s="14">
        <f t="shared" si="12"/>
        <v>17.340130264323694</v>
      </c>
      <c r="L51" s="14">
        <f t="shared" si="7"/>
        <v>2.694398732232369</v>
      </c>
      <c r="M51" s="14">
        <f t="shared" si="8"/>
        <v>-15318710.249770015</v>
      </c>
      <c r="N51" s="14">
        <f t="shared" si="0"/>
        <v>-15318710.249770015</v>
      </c>
      <c r="O51" s="14">
        <f t="shared" si="1"/>
        <v>0</v>
      </c>
      <c r="P51" s="14">
        <v>3769</v>
      </c>
      <c r="Q51" s="15">
        <v>3778</v>
      </c>
      <c r="R51" s="15">
        <f t="shared" si="9"/>
        <v>50.689629672747486</v>
      </c>
    </row>
    <row r="52" spans="1:18" ht="12.75">
      <c r="A52" s="13" t="s">
        <v>67</v>
      </c>
      <c r="B52" s="14">
        <v>53045533.59749</v>
      </c>
      <c r="C52" s="14">
        <f>B52/$B$62*100</f>
        <v>4.70966985772113</v>
      </c>
      <c r="D52" s="14">
        <f t="shared" si="2"/>
        <v>0.6942264242149084</v>
      </c>
      <c r="E52" s="14">
        <v>15723874.72577</v>
      </c>
      <c r="F52" s="14">
        <f t="shared" si="3"/>
        <v>29.64222180340933</v>
      </c>
      <c r="G52" s="14">
        <f t="shared" si="4"/>
        <v>37321658.87172</v>
      </c>
      <c r="H52" s="14">
        <f>G52/$G$62*100</f>
        <v>4.455153503080283</v>
      </c>
      <c r="I52" s="14">
        <f t="shared" si="5"/>
        <v>0.635394405842571</v>
      </c>
      <c r="J52" s="14">
        <v>54230991.32079</v>
      </c>
      <c r="K52" s="14">
        <f t="shared" si="12"/>
        <v>4.546725029722925</v>
      </c>
      <c r="L52" s="14">
        <f t="shared" si="7"/>
        <v>0.7064935481540014</v>
      </c>
      <c r="M52" s="14">
        <f t="shared" si="8"/>
        <v>-1185457.7233000025</v>
      </c>
      <c r="N52" s="14">
        <f t="shared" si="0"/>
        <v>-1185457.7233000025</v>
      </c>
      <c r="O52" s="14">
        <f t="shared" si="1"/>
        <v>0</v>
      </c>
      <c r="P52" s="14">
        <v>1529</v>
      </c>
      <c r="Q52" s="15">
        <v>1526</v>
      </c>
      <c r="R52" s="15">
        <f t="shared" si="9"/>
        <v>34.761162252614675</v>
      </c>
    </row>
    <row r="53" spans="1:18" s="4" customFormat="1" ht="12.75">
      <c r="A53" s="13" t="s">
        <v>68</v>
      </c>
      <c r="B53" s="14">
        <v>37264905.13268</v>
      </c>
      <c r="C53" s="14">
        <f>B53/$B$62*100</f>
        <v>3.308580167860258</v>
      </c>
      <c r="D53" s="14">
        <f t="shared" si="2"/>
        <v>0.48769953065741906</v>
      </c>
      <c r="E53" s="14">
        <v>14583462.69837</v>
      </c>
      <c r="F53" s="14">
        <f t="shared" si="3"/>
        <v>39.134576209026285</v>
      </c>
      <c r="G53" s="14">
        <f t="shared" si="4"/>
        <v>22681442.434309997</v>
      </c>
      <c r="H53" s="14">
        <f>G53/$G$62*100</f>
        <v>2.707524551988732</v>
      </c>
      <c r="I53" s="14">
        <f t="shared" si="5"/>
        <v>0.38614740273833664</v>
      </c>
      <c r="J53" s="14">
        <v>37065198.85499</v>
      </c>
      <c r="K53" s="14">
        <f t="shared" si="12"/>
        <v>3.1075453953768064</v>
      </c>
      <c r="L53" s="14">
        <f t="shared" si="7"/>
        <v>0.4828664056166114</v>
      </c>
      <c r="M53" s="14">
        <f t="shared" si="8"/>
        <v>199706.27769000083</v>
      </c>
      <c r="N53" s="14">
        <f t="shared" si="0"/>
        <v>0</v>
      </c>
      <c r="O53" s="14">
        <f t="shared" si="1"/>
        <v>199706.27769000083</v>
      </c>
      <c r="P53" s="14">
        <v>1279</v>
      </c>
      <c r="Q53" s="15">
        <v>1278</v>
      </c>
      <c r="R53" s="15">
        <f t="shared" si="9"/>
        <v>29.15876770945227</v>
      </c>
    </row>
    <row r="54" spans="1:18" s="4" customFormat="1" ht="12.75">
      <c r="A54" s="13" t="s">
        <v>69</v>
      </c>
      <c r="B54" s="14">
        <v>124995242.83136</v>
      </c>
      <c r="C54" s="14">
        <f>B54/$B$62*100</f>
        <v>11.097754845645378</v>
      </c>
      <c r="D54" s="14">
        <f t="shared" si="2"/>
        <v>1.635858753597216</v>
      </c>
      <c r="E54" s="14">
        <v>24535123.52042</v>
      </c>
      <c r="F54" s="14">
        <f t="shared" si="3"/>
        <v>19.628845838174886</v>
      </c>
      <c r="G54" s="14">
        <f t="shared" si="4"/>
        <v>100460119.31094</v>
      </c>
      <c r="H54" s="14">
        <f>G54/$G$62*100</f>
        <v>11.992105013508237</v>
      </c>
      <c r="I54" s="14">
        <f t="shared" si="5"/>
        <v>1.7103151293421264</v>
      </c>
      <c r="J54" s="14">
        <v>132116290.71112</v>
      </c>
      <c r="K54" s="14">
        <f t="shared" si="12"/>
        <v>11.076626688550254</v>
      </c>
      <c r="L54" s="14">
        <f t="shared" si="7"/>
        <v>1.7211432931645885</v>
      </c>
      <c r="M54" s="14">
        <f t="shared" si="8"/>
        <v>-7121047.879759997</v>
      </c>
      <c r="N54" s="14">
        <f t="shared" si="0"/>
        <v>-7121047.879759997</v>
      </c>
      <c r="O54" s="14">
        <f t="shared" si="1"/>
        <v>0</v>
      </c>
      <c r="P54" s="14">
        <v>3341</v>
      </c>
      <c r="Q54" s="15">
        <v>3324</v>
      </c>
      <c r="R54" s="15">
        <f t="shared" si="9"/>
        <v>37.6038636676775</v>
      </c>
    </row>
    <row r="55" spans="1:18" ht="12.75">
      <c r="A55" s="13" t="s">
        <v>70</v>
      </c>
      <c r="B55" s="14">
        <v>47928465.05617</v>
      </c>
      <c r="C55" s="14">
        <f>B55/$B$62*100</f>
        <v>4.2553487898661695</v>
      </c>
      <c r="D55" s="14">
        <f t="shared" si="2"/>
        <v>0.6272574646252311</v>
      </c>
      <c r="E55" s="14">
        <v>18055671.60651</v>
      </c>
      <c r="F55" s="14">
        <f t="shared" si="3"/>
        <v>37.67212570932444</v>
      </c>
      <c r="G55" s="14">
        <f t="shared" si="4"/>
        <v>29872793.449660003</v>
      </c>
      <c r="H55" s="14">
        <f>G55/$G$62*100</f>
        <v>3.565969048736258</v>
      </c>
      <c r="I55" s="14">
        <f t="shared" si="5"/>
        <v>0.5085788364886207</v>
      </c>
      <c r="J55" s="14">
        <v>49787592.05685</v>
      </c>
      <c r="K55" s="14">
        <f t="shared" si="12"/>
        <v>4.1741905405246165</v>
      </c>
      <c r="L55" s="14">
        <f t="shared" si="7"/>
        <v>0.6486072208826357</v>
      </c>
      <c r="M55" s="14">
        <f t="shared" si="8"/>
        <v>-1859127.0006799996</v>
      </c>
      <c r="N55" s="14">
        <f t="shared" si="0"/>
        <v>-1859127.0006799996</v>
      </c>
      <c r="O55" s="14">
        <f t="shared" si="1"/>
        <v>0</v>
      </c>
      <c r="P55" s="14">
        <v>1401</v>
      </c>
      <c r="Q55" s="15">
        <v>1391</v>
      </c>
      <c r="R55" s="15">
        <f t="shared" si="9"/>
        <v>34.45612153570812</v>
      </c>
    </row>
    <row r="56" spans="1:18" ht="12.75">
      <c r="A56" s="13" t="s">
        <v>71</v>
      </c>
      <c r="B56" s="14">
        <v>131547048.54800999</v>
      </c>
      <c r="C56" s="14">
        <f>B56/$B$62*100</f>
        <v>11.679459652905749</v>
      </c>
      <c r="D56" s="14">
        <f t="shared" si="2"/>
        <v>1.7216046467262078</v>
      </c>
      <c r="E56" s="14">
        <v>18192174.30342</v>
      </c>
      <c r="F56" s="14">
        <f t="shared" si="3"/>
        <v>13.829405147604284</v>
      </c>
      <c r="G56" s="14">
        <f t="shared" si="4"/>
        <v>113354874.24458998</v>
      </c>
      <c r="H56" s="14">
        <f>G56/$G$62*100</f>
        <v>13.53137508752799</v>
      </c>
      <c r="I56" s="14">
        <f t="shared" si="5"/>
        <v>1.929845970072264</v>
      </c>
      <c r="J56" s="14">
        <v>142756424.03860998</v>
      </c>
      <c r="K56" s="14">
        <f t="shared" si="12"/>
        <v>11.968695215078215</v>
      </c>
      <c r="L56" s="14">
        <f t="shared" si="7"/>
        <v>1.8597574944596371</v>
      </c>
      <c r="M56" s="14">
        <f t="shared" si="8"/>
        <v>-11209375.49059999</v>
      </c>
      <c r="N56" s="14">
        <f t="shared" si="0"/>
        <v>-11209375.49059999</v>
      </c>
      <c r="O56" s="14">
        <f t="shared" si="1"/>
        <v>0</v>
      </c>
      <c r="P56" s="14">
        <v>3171</v>
      </c>
      <c r="Q56" s="15">
        <v>3170</v>
      </c>
      <c r="R56" s="15">
        <f t="shared" si="9"/>
        <v>41.49749165552365</v>
      </c>
    </row>
    <row r="57" spans="1:18" ht="12.75">
      <c r="A57" s="13" t="s">
        <v>72</v>
      </c>
      <c r="B57" s="14">
        <v>77626569.50988</v>
      </c>
      <c r="C57" s="14">
        <f>B57/$B$62*100</f>
        <v>6.892107398770237</v>
      </c>
      <c r="D57" s="14">
        <f t="shared" si="2"/>
        <v>1.0159274894628267</v>
      </c>
      <c r="E57" s="14">
        <v>15612337.41735</v>
      </c>
      <c r="F57" s="14">
        <f t="shared" si="3"/>
        <v>20.11210532157153</v>
      </c>
      <c r="G57" s="14">
        <f t="shared" si="4"/>
        <v>62014232.092530005</v>
      </c>
      <c r="H57" s="14">
        <f>G57/$G$62*100</f>
        <v>7.4027503519469375</v>
      </c>
      <c r="I57" s="14">
        <f t="shared" si="5"/>
        <v>1.0557809418293003</v>
      </c>
      <c r="J57" s="14">
        <v>78662576.56609</v>
      </c>
      <c r="K57" s="14">
        <f t="shared" si="12"/>
        <v>6.5950685588597375</v>
      </c>
      <c r="L57" s="14">
        <f t="shared" si="7"/>
        <v>1.0247757135099178</v>
      </c>
      <c r="M57" s="14">
        <f t="shared" si="8"/>
        <v>-1036007.0562099963</v>
      </c>
      <c r="N57" s="14">
        <f t="shared" si="0"/>
        <v>-1036007.0562099963</v>
      </c>
      <c r="O57" s="14">
        <f t="shared" si="1"/>
        <v>0</v>
      </c>
      <c r="P57" s="14">
        <v>2112</v>
      </c>
      <c r="Q57" s="15">
        <v>2113</v>
      </c>
      <c r="R57" s="15">
        <f t="shared" si="9"/>
        <v>36.73760980117369</v>
      </c>
    </row>
    <row r="58" spans="1:18" ht="12.75">
      <c r="A58" s="13" t="s">
        <v>73</v>
      </c>
      <c r="B58" s="14">
        <v>47671019.933</v>
      </c>
      <c r="C58" s="14">
        <f>B58/$B$62*100</f>
        <v>4.232491417069972</v>
      </c>
      <c r="D58" s="14">
        <f t="shared" si="2"/>
        <v>0.6238881855329319</v>
      </c>
      <c r="E58" s="14">
        <v>18854449.204400003</v>
      </c>
      <c r="F58" s="14">
        <f t="shared" si="3"/>
        <v>39.55117643989848</v>
      </c>
      <c r="G58" s="14">
        <f t="shared" si="4"/>
        <v>28816570.728599995</v>
      </c>
      <c r="H58" s="14">
        <f>G58/$G$62*100</f>
        <v>3.439885844022946</v>
      </c>
      <c r="I58" s="14">
        <f t="shared" si="5"/>
        <v>0.49059683813768784</v>
      </c>
      <c r="J58" s="14">
        <v>52127533.02691001</v>
      </c>
      <c r="K58" s="14">
        <f t="shared" si="12"/>
        <v>4.3703711361127215</v>
      </c>
      <c r="L58" s="14">
        <f t="shared" si="7"/>
        <v>0.6790907720430743</v>
      </c>
      <c r="M58" s="14">
        <f t="shared" si="8"/>
        <v>-4456513.093910009</v>
      </c>
      <c r="N58" s="14">
        <f t="shared" si="0"/>
        <v>-4456513.093910009</v>
      </c>
      <c r="O58" s="14">
        <f t="shared" si="1"/>
        <v>0</v>
      </c>
      <c r="P58" s="14">
        <v>1380</v>
      </c>
      <c r="Q58" s="15">
        <v>1373</v>
      </c>
      <c r="R58" s="15">
        <f t="shared" si="9"/>
        <v>34.72033498397669</v>
      </c>
    </row>
    <row r="59" spans="1:18" ht="12.75">
      <c r="A59" s="13" t="s">
        <v>74</v>
      </c>
      <c r="B59" s="14">
        <v>108392377.92032</v>
      </c>
      <c r="C59" s="14">
        <f>B59/$B$62*100</f>
        <v>9.623662549455508</v>
      </c>
      <c r="D59" s="14">
        <f t="shared" si="2"/>
        <v>1.418570949003242</v>
      </c>
      <c r="E59" s="14">
        <v>13826805.6906</v>
      </c>
      <c r="F59" s="14">
        <f t="shared" si="3"/>
        <v>12.756252751244357</v>
      </c>
      <c r="G59" s="14">
        <f t="shared" si="4"/>
        <v>94565572.22972</v>
      </c>
      <c r="H59" s="14">
        <f>G59/$G$62*100</f>
        <v>11.28846233330926</v>
      </c>
      <c r="I59" s="14">
        <f t="shared" si="5"/>
        <v>1.6099615450264826</v>
      </c>
      <c r="J59" s="14">
        <v>108193953.22286999</v>
      </c>
      <c r="K59" s="14">
        <f t="shared" si="12"/>
        <v>9.070978479320342</v>
      </c>
      <c r="L59" s="14">
        <f t="shared" si="7"/>
        <v>1.4094953464723052</v>
      </c>
      <c r="M59" s="14">
        <f t="shared" si="8"/>
        <v>198424.69745001197</v>
      </c>
      <c r="N59" s="14">
        <f t="shared" si="0"/>
        <v>0</v>
      </c>
      <c r="O59" s="14">
        <f t="shared" si="1"/>
        <v>198424.69745001197</v>
      </c>
      <c r="P59" s="14">
        <v>2708</v>
      </c>
      <c r="Q59" s="15">
        <v>2701</v>
      </c>
      <c r="R59" s="15">
        <f t="shared" si="9"/>
        <v>40.13046202159201</v>
      </c>
    </row>
    <row r="60" spans="1:18" ht="12.75">
      <c r="A60" s="13" t="s">
        <v>75</v>
      </c>
      <c r="B60" s="14">
        <v>75708728.46646</v>
      </c>
      <c r="C60" s="14">
        <f>B60/$B$62*100</f>
        <v>6.721831080642615</v>
      </c>
      <c r="D60" s="14">
        <f t="shared" si="2"/>
        <v>0.9908279977716157</v>
      </c>
      <c r="E60" s="14">
        <v>20674931.544990003</v>
      </c>
      <c r="F60" s="14">
        <f t="shared" si="3"/>
        <v>27.30851774131866</v>
      </c>
      <c r="G60" s="14">
        <f t="shared" si="4"/>
        <v>55033796.92147</v>
      </c>
      <c r="H60" s="14">
        <f>G60/$G$62*100</f>
        <v>6.569483258641565</v>
      </c>
      <c r="I60" s="14">
        <f t="shared" si="5"/>
        <v>0.9369403116932409</v>
      </c>
      <c r="J60" s="14">
        <v>84158928.56961</v>
      </c>
      <c r="K60" s="14">
        <f t="shared" si="12"/>
        <v>7.055882580841145</v>
      </c>
      <c r="L60" s="14">
        <f t="shared" si="7"/>
        <v>1.0963793691742678</v>
      </c>
      <c r="M60" s="14">
        <f t="shared" si="8"/>
        <v>-8450200.103149995</v>
      </c>
      <c r="N60" s="14">
        <f t="shared" si="0"/>
        <v>-8450200.103149995</v>
      </c>
      <c r="O60" s="14">
        <f t="shared" si="1"/>
        <v>0</v>
      </c>
      <c r="P60" s="14">
        <v>2573</v>
      </c>
      <c r="Q60" s="15">
        <v>2565</v>
      </c>
      <c r="R60" s="15">
        <f t="shared" si="9"/>
        <v>29.51607347620273</v>
      </c>
    </row>
    <row r="61" spans="1:18" ht="12.75">
      <c r="A61" s="13" t="s">
        <v>76</v>
      </c>
      <c r="B61" s="14">
        <v>39858048.32125</v>
      </c>
      <c r="C61" s="14">
        <f>B61/$B$62*100</f>
        <v>3.5388134690206194</v>
      </c>
      <c r="D61" s="14">
        <f t="shared" si="2"/>
        <v>0.5216369501004648</v>
      </c>
      <c r="E61" s="14">
        <v>12682508.70598</v>
      </c>
      <c r="F61" s="14">
        <f t="shared" si="3"/>
        <v>31.819191456041317</v>
      </c>
      <c r="G61" s="14">
        <f t="shared" si="4"/>
        <v>27175539.61527</v>
      </c>
      <c r="H61" s="14">
        <f>G61/$G$62*100</f>
        <v>3.24399301036448</v>
      </c>
      <c r="I61" s="14">
        <f t="shared" si="5"/>
        <v>0.46265858403147553</v>
      </c>
      <c r="J61" s="14">
        <v>41716908.0798</v>
      </c>
      <c r="K61" s="14">
        <f t="shared" si="12"/>
        <v>3.497544586767737</v>
      </c>
      <c r="L61" s="14">
        <f t="shared" si="7"/>
        <v>0.5434664882479028</v>
      </c>
      <c r="M61" s="14">
        <f t="shared" si="8"/>
        <v>-1858859.7585500032</v>
      </c>
      <c r="N61" s="14">
        <f t="shared" si="0"/>
        <v>-1858859.7585500032</v>
      </c>
      <c r="O61" s="14">
        <f t="shared" si="1"/>
        <v>0</v>
      </c>
      <c r="P61" s="14">
        <v>1305</v>
      </c>
      <c r="Q61" s="15">
        <v>1299</v>
      </c>
      <c r="R61" s="15">
        <f t="shared" si="9"/>
        <v>30.68363997016936</v>
      </c>
    </row>
    <row r="62" spans="1:18" ht="12.75">
      <c r="A62" s="16" t="s">
        <v>42</v>
      </c>
      <c r="B62" s="17">
        <f>SUM(B48:B61)</f>
        <v>1126311083.3666198</v>
      </c>
      <c r="C62" s="14">
        <f>B62/$B$62*100</f>
        <v>100</v>
      </c>
      <c r="D62" s="14">
        <f t="shared" si="2"/>
        <v>14.740447742356706</v>
      </c>
      <c r="E62" s="17">
        <f>SUM(E48:E61)</f>
        <v>288592274.21861</v>
      </c>
      <c r="F62" s="14">
        <f t="shared" si="3"/>
        <v>25.622785612300664</v>
      </c>
      <c r="G62" s="17">
        <f>SUM(G48:G61)</f>
        <v>837718809.14801</v>
      </c>
      <c r="H62" s="14">
        <f>G62/$G$62*100</f>
        <v>100</v>
      </c>
      <c r="I62" s="14">
        <f t="shared" si="5"/>
        <v>14.262009275398945</v>
      </c>
      <c r="J62" s="17">
        <f>SUM(J48:J61)</f>
        <v>1192748428.0723</v>
      </c>
      <c r="K62" s="14">
        <f t="shared" si="12"/>
        <v>100</v>
      </c>
      <c r="L62" s="14">
        <f t="shared" si="7"/>
        <v>15.538514942854478</v>
      </c>
      <c r="M62" s="17">
        <f>SUM(M48:M61)</f>
        <v>-66437344.705679975</v>
      </c>
      <c r="N62" s="17">
        <f>SUM(N48:N61)</f>
        <v>-66835475.68081999</v>
      </c>
      <c r="O62" s="17">
        <f>SUM(O48:O61)</f>
        <v>398130.9751400128</v>
      </c>
      <c r="P62" s="17">
        <f>SUM(P48:P61)</f>
        <v>30158</v>
      </c>
      <c r="Q62" s="17">
        <f>SUM(Q48:Q61)</f>
        <v>30109</v>
      </c>
      <c r="R62" s="15">
        <f t="shared" si="9"/>
        <v>37.40778781648742</v>
      </c>
    </row>
    <row r="63" spans="1:18" ht="12.75">
      <c r="A63" s="10" t="s">
        <v>77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5"/>
      <c r="R63" s="15"/>
    </row>
    <row r="64" spans="1:18" ht="12.75">
      <c r="A64" s="13" t="s">
        <v>78</v>
      </c>
      <c r="B64" s="14">
        <v>32396831.68059</v>
      </c>
      <c r="C64" s="14">
        <f>B64/$B$70*100</f>
        <v>3.7586124541358865</v>
      </c>
      <c r="D64" s="14">
        <f t="shared" si="2"/>
        <v>0.4239892614554164</v>
      </c>
      <c r="E64" s="14">
        <v>15360381.097520001</v>
      </c>
      <c r="F64" s="14">
        <f t="shared" si="3"/>
        <v>47.413220061031176</v>
      </c>
      <c r="G64" s="14">
        <f t="shared" si="4"/>
        <v>17036450.58307</v>
      </c>
      <c r="H64" s="14">
        <f>G64/$G$70*100</f>
        <v>2.3380213522253888</v>
      </c>
      <c r="I64" s="14">
        <f t="shared" si="5"/>
        <v>0.2900424505004649</v>
      </c>
      <c r="J64" s="14">
        <v>33038283.68293</v>
      </c>
      <c r="K64" s="14">
        <f>J64/$J$70*100</f>
        <v>3.842992884620281</v>
      </c>
      <c r="L64" s="14">
        <f t="shared" si="7"/>
        <v>0.4304058195433269</v>
      </c>
      <c r="M64" s="14">
        <f t="shared" si="8"/>
        <v>-641452.0023400001</v>
      </c>
      <c r="N64" s="14">
        <f t="shared" si="0"/>
        <v>-641452.0023400001</v>
      </c>
      <c r="O64" s="14">
        <f t="shared" si="1"/>
        <v>0</v>
      </c>
      <c r="P64" s="14">
        <v>953</v>
      </c>
      <c r="Q64" s="15">
        <v>947</v>
      </c>
      <c r="R64" s="15">
        <f t="shared" si="9"/>
        <v>34.20995953599788</v>
      </c>
    </row>
    <row r="65" spans="1:18" ht="12.75">
      <c r="A65" s="13" t="s">
        <v>79</v>
      </c>
      <c r="B65" s="14">
        <v>184088360.89572</v>
      </c>
      <c r="C65" s="14">
        <f>B65/$B$70*100</f>
        <v>21.35754547685183</v>
      </c>
      <c r="D65" s="14">
        <f t="shared" si="2"/>
        <v>2.4092321418417493</v>
      </c>
      <c r="E65" s="14">
        <v>22124281.97507</v>
      </c>
      <c r="F65" s="14">
        <f t="shared" si="3"/>
        <v>12.018294838098251</v>
      </c>
      <c r="G65" s="14">
        <f t="shared" si="4"/>
        <v>161964078.92065</v>
      </c>
      <c r="H65" s="14">
        <f>G65/$G$70*100</f>
        <v>22.227369073362446</v>
      </c>
      <c r="I65" s="14">
        <f t="shared" si="5"/>
        <v>2.757408775621311</v>
      </c>
      <c r="J65" s="14">
        <v>189928156.3411</v>
      </c>
      <c r="K65" s="14">
        <f aca="true" t="shared" si="13" ref="K65:K70">J65/$J$70*100</f>
        <v>22.092326599429608</v>
      </c>
      <c r="L65" s="14">
        <f t="shared" si="7"/>
        <v>2.474286635736479</v>
      </c>
      <c r="M65" s="14">
        <f t="shared" si="8"/>
        <v>-5839795.445380002</v>
      </c>
      <c r="N65" s="14">
        <f t="shared" si="0"/>
        <v>-5839795.445380002</v>
      </c>
      <c r="O65" s="14">
        <f t="shared" si="1"/>
        <v>0</v>
      </c>
      <c r="P65" s="14">
        <v>4395</v>
      </c>
      <c r="Q65" s="15">
        <v>4394</v>
      </c>
      <c r="R65" s="15">
        <f t="shared" si="9"/>
        <v>41.895393922558036</v>
      </c>
    </row>
    <row r="66" spans="1:18" ht="12.75">
      <c r="A66" s="13" t="s">
        <v>80</v>
      </c>
      <c r="B66" s="14">
        <v>184712287.24067003</v>
      </c>
      <c r="C66" s="14">
        <f>B66/$B$70*100</f>
        <v>21.42993210260936</v>
      </c>
      <c r="D66" s="14">
        <f t="shared" si="2"/>
        <v>2.41739769558497</v>
      </c>
      <c r="E66" s="14">
        <v>36784151.61308</v>
      </c>
      <c r="F66" s="14">
        <f t="shared" si="3"/>
        <v>19.91429599112281</v>
      </c>
      <c r="G66" s="14">
        <f t="shared" si="4"/>
        <v>147928135.62759003</v>
      </c>
      <c r="H66" s="14">
        <f>G66/$G$70*100</f>
        <v>20.301126575972162</v>
      </c>
      <c r="I66" s="14">
        <f t="shared" si="5"/>
        <v>2.518449412111035</v>
      </c>
      <c r="J66" s="14">
        <v>171539828.48407</v>
      </c>
      <c r="K66" s="14">
        <f t="shared" si="13"/>
        <v>19.953407586783</v>
      </c>
      <c r="L66" s="14">
        <f t="shared" si="7"/>
        <v>2.234732928973389</v>
      </c>
      <c r="M66" s="14">
        <f t="shared" si="8"/>
        <v>13172458.756600022</v>
      </c>
      <c r="N66" s="14">
        <f t="shared" si="0"/>
        <v>0</v>
      </c>
      <c r="O66" s="14">
        <f t="shared" si="1"/>
        <v>13172458.756600022</v>
      </c>
      <c r="P66" s="14">
        <v>1335</v>
      </c>
      <c r="Q66" s="15">
        <v>1345</v>
      </c>
      <c r="R66" s="15">
        <f t="shared" si="9"/>
        <v>137.3325555692714</v>
      </c>
    </row>
    <row r="67" spans="1:18" ht="12.75">
      <c r="A67" s="13" t="s">
        <v>81</v>
      </c>
      <c r="B67" s="14">
        <v>119398906.20718</v>
      </c>
      <c r="C67" s="14">
        <f>B67/$B$70*100</f>
        <v>13.852410640185678</v>
      </c>
      <c r="D67" s="14">
        <f t="shared" si="2"/>
        <v>1.562617436188897</v>
      </c>
      <c r="E67" s="14">
        <v>23622883.49723</v>
      </c>
      <c r="F67" s="14">
        <f t="shared" si="3"/>
        <v>19.78484078927806</v>
      </c>
      <c r="G67" s="14">
        <f t="shared" si="4"/>
        <v>95776022.70995</v>
      </c>
      <c r="H67" s="14">
        <f>G67/$G$70*100</f>
        <v>13.14395771790716</v>
      </c>
      <c r="I67" s="14">
        <f t="shared" si="5"/>
        <v>1.6305692427263936</v>
      </c>
      <c r="J67" s="14">
        <v>127069819.58547</v>
      </c>
      <c r="K67" s="14">
        <f t="shared" si="13"/>
        <v>14.780683439958786</v>
      </c>
      <c r="L67" s="14">
        <f t="shared" si="7"/>
        <v>1.6554004549020986</v>
      </c>
      <c r="M67" s="14">
        <f t="shared" si="8"/>
        <v>-7670913.3782900125</v>
      </c>
      <c r="N67" s="14">
        <f t="shared" si="0"/>
        <v>-7670913.3782900125</v>
      </c>
      <c r="O67" s="14">
        <f t="shared" si="1"/>
        <v>0</v>
      </c>
      <c r="P67" s="14">
        <v>3508</v>
      </c>
      <c r="Q67" s="15">
        <v>3509</v>
      </c>
      <c r="R67" s="15">
        <f t="shared" si="9"/>
        <v>34.02647654807067</v>
      </c>
    </row>
    <row r="68" spans="1:18" ht="12.75">
      <c r="A68" s="13" t="s">
        <v>82</v>
      </c>
      <c r="B68" s="14">
        <v>204480502.63964</v>
      </c>
      <c r="C68" s="14">
        <f>B68/$B$70*100</f>
        <v>23.72339898625915</v>
      </c>
      <c r="D68" s="14">
        <f t="shared" si="2"/>
        <v>2.676111607177828</v>
      </c>
      <c r="E68" s="14">
        <v>16772145.33251</v>
      </c>
      <c r="F68" s="14">
        <f t="shared" si="3"/>
        <v>8.202320082354198</v>
      </c>
      <c r="G68" s="14">
        <f t="shared" si="4"/>
        <v>187708357.30713</v>
      </c>
      <c r="H68" s="14">
        <f>G68/$G$70*100</f>
        <v>25.760421470147456</v>
      </c>
      <c r="I68" s="14">
        <f t="shared" si="5"/>
        <v>3.195700399405968</v>
      </c>
      <c r="J68" s="14">
        <v>192483815.15743</v>
      </c>
      <c r="K68" s="14">
        <f t="shared" si="13"/>
        <v>22.389599264708757</v>
      </c>
      <c r="L68" s="14">
        <f t="shared" si="7"/>
        <v>2.5075804483894633</v>
      </c>
      <c r="M68" s="14">
        <f t="shared" si="8"/>
        <v>11996687.48221001</v>
      </c>
      <c r="N68" s="14">
        <f t="shared" si="0"/>
        <v>0</v>
      </c>
      <c r="O68" s="14">
        <f t="shared" si="1"/>
        <v>11996687.48221001</v>
      </c>
      <c r="P68" s="14">
        <v>1520</v>
      </c>
      <c r="Q68" s="15">
        <v>1539</v>
      </c>
      <c r="R68" s="15">
        <f t="shared" si="9"/>
        <v>132.8658236774789</v>
      </c>
    </row>
    <row r="69" spans="1:18" s="4" customFormat="1" ht="12.75">
      <c r="A69" s="13" t="s">
        <v>83</v>
      </c>
      <c r="B69" s="14">
        <v>136859053.81256</v>
      </c>
      <c r="C69" s="14">
        <f>B69/$B$70*100</f>
        <v>15.878100339958104</v>
      </c>
      <c r="D69" s="14">
        <f t="shared" si="2"/>
        <v>1.7911248149688703</v>
      </c>
      <c r="E69" s="14">
        <v>18602509.7438</v>
      </c>
      <c r="F69" s="14">
        <f t="shared" si="3"/>
        <v>13.592458244872644</v>
      </c>
      <c r="G69" s="14">
        <f t="shared" si="4"/>
        <v>118256544.06876</v>
      </c>
      <c r="H69" s="14">
        <f>G69/$G$70*100</f>
        <v>16.22910381038538</v>
      </c>
      <c r="I69" s="14">
        <f t="shared" si="5"/>
        <v>2.0132960009583494</v>
      </c>
      <c r="J69" s="14">
        <v>145642018.5285</v>
      </c>
      <c r="K69" s="14">
        <f t="shared" si="13"/>
        <v>16.940990224499565</v>
      </c>
      <c r="L69" s="14">
        <f t="shared" si="7"/>
        <v>1.897349539894265</v>
      </c>
      <c r="M69" s="14">
        <f t="shared" si="8"/>
        <v>-8782964.715939999</v>
      </c>
      <c r="N69" s="14">
        <f t="shared" si="0"/>
        <v>-8782964.715939999</v>
      </c>
      <c r="O69" s="14">
        <f t="shared" si="1"/>
        <v>0</v>
      </c>
      <c r="P69" s="14">
        <v>544</v>
      </c>
      <c r="Q69" s="15">
        <v>546</v>
      </c>
      <c r="R69" s="15">
        <f t="shared" si="9"/>
        <v>250.65760771531134</v>
      </c>
    </row>
    <row r="70" spans="1:18" s="4" customFormat="1" ht="12.75">
      <c r="A70" s="16" t="s">
        <v>42</v>
      </c>
      <c r="B70" s="17">
        <f>SUM(B64:B69)</f>
        <v>861935942.47636</v>
      </c>
      <c r="C70" s="14">
        <f>B70/$B$70*100</f>
        <v>100</v>
      </c>
      <c r="D70" s="14">
        <f t="shared" si="2"/>
        <v>11.28047295721773</v>
      </c>
      <c r="E70" s="17">
        <f>SUM(E64:E69)</f>
        <v>133266353.25920999</v>
      </c>
      <c r="F70" s="14">
        <f t="shared" si="3"/>
        <v>15.461282758012501</v>
      </c>
      <c r="G70" s="17">
        <f>SUM(G64:G69)</f>
        <v>728669589.2171501</v>
      </c>
      <c r="H70" s="14">
        <f>G70/$G$70*100</f>
        <v>100</v>
      </c>
      <c r="I70" s="14">
        <f t="shared" si="5"/>
        <v>12.405466281323523</v>
      </c>
      <c r="J70" s="17">
        <f>SUM(J64:J69)</f>
        <v>859701921.7795</v>
      </c>
      <c r="K70" s="14">
        <f t="shared" si="13"/>
        <v>100</v>
      </c>
      <c r="L70" s="14">
        <f t="shared" si="7"/>
        <v>11.199755827439022</v>
      </c>
      <c r="M70" s="17">
        <f>SUM(M64:M69)</f>
        <v>2234020.696860019</v>
      </c>
      <c r="N70" s="17">
        <f>SUM(N64:N69)</f>
        <v>-22935125.541950013</v>
      </c>
      <c r="O70" s="17">
        <f>SUM(O64:O69)</f>
        <v>25169146.238810033</v>
      </c>
      <c r="P70" s="17">
        <f>SUM(P64:P69)</f>
        <v>12255</v>
      </c>
      <c r="Q70" s="17">
        <f>SUM(Q64:Q69)</f>
        <v>12280</v>
      </c>
      <c r="R70" s="15">
        <f t="shared" si="9"/>
        <v>70.19022332869382</v>
      </c>
    </row>
    <row r="71" spans="1:18" ht="12.75">
      <c r="A71" s="10" t="s">
        <v>84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5"/>
      <c r="R71" s="15"/>
    </row>
    <row r="72" spans="1:18" ht="12.75">
      <c r="A72" s="13" t="s">
        <v>85</v>
      </c>
      <c r="B72" s="14">
        <v>44754326.7816</v>
      </c>
      <c r="C72" s="14">
        <f>B72/$B$84*100</f>
        <v>5.03992373137844</v>
      </c>
      <c r="D72" s="14">
        <f aca="true" t="shared" si="14" ref="D72:D105">B72/$B$105*100</f>
        <v>0.5857163486278104</v>
      </c>
      <c r="E72" s="14">
        <v>22686727.88227</v>
      </c>
      <c r="F72" s="14">
        <f aca="true" t="shared" si="15" ref="F72:F105">E72/B72*100</f>
        <v>50.691697348014344</v>
      </c>
      <c r="G72" s="14">
        <f aca="true" t="shared" si="16" ref="G72:G103">B72-E72</f>
        <v>22067598.899329998</v>
      </c>
      <c r="H72" s="14">
        <f>G72/$G$84*100</f>
        <v>3.3555158888890544</v>
      </c>
      <c r="I72" s="14">
        <f aca="true" t="shared" si="17" ref="I72:I105">G72/$G$105*100</f>
        <v>0.3756968289969732</v>
      </c>
      <c r="J72" s="14">
        <v>44660365.80526</v>
      </c>
      <c r="K72" s="14">
        <f>J72/$J$84*100</f>
        <v>4.980576278527825</v>
      </c>
      <c r="L72" s="14">
        <f aca="true" t="shared" si="18" ref="L72:L105">J72/$J$105*100</f>
        <v>0.5818123462463408</v>
      </c>
      <c r="M72" s="14">
        <f aca="true" t="shared" si="19" ref="M72:M103">B72-J72</f>
        <v>93960.97633999586</v>
      </c>
      <c r="N72" s="14">
        <f aca="true" t="shared" si="20" ref="N72:N103">IF(M72&lt;0,M72,0)</f>
        <v>0</v>
      </c>
      <c r="O72" s="14">
        <f aca="true" t="shared" si="21" ref="O72:O103">IF(M72&gt;0,M72,0)</f>
        <v>93960.97633999586</v>
      </c>
      <c r="P72" s="14">
        <v>961</v>
      </c>
      <c r="Q72" s="15">
        <v>963</v>
      </c>
      <c r="R72" s="15">
        <f aca="true" t="shared" si="22" ref="R72:R105">B72/Q72/1000</f>
        <v>46.47385958629283</v>
      </c>
    </row>
    <row r="73" spans="1:18" ht="12.75">
      <c r="A73" s="13" t="s">
        <v>86</v>
      </c>
      <c r="B73" s="14">
        <v>16706167.09668</v>
      </c>
      <c r="C73" s="14">
        <f>B73/$B$84*100</f>
        <v>1.8813333607231857</v>
      </c>
      <c r="D73" s="14">
        <f t="shared" si="14"/>
        <v>0.21863975832290813</v>
      </c>
      <c r="E73" s="14">
        <v>12658973.06105</v>
      </c>
      <c r="F73" s="14">
        <f t="shared" si="15"/>
        <v>75.77425143536189</v>
      </c>
      <c r="G73" s="14">
        <f t="shared" si="16"/>
        <v>4047194.0356300008</v>
      </c>
      <c r="H73" s="14">
        <f>G73/$G$84*100</f>
        <v>0.615401066238602</v>
      </c>
      <c r="I73" s="14">
        <f t="shared" si="17"/>
        <v>0.06890273710602104</v>
      </c>
      <c r="J73" s="14">
        <v>16689334.21781</v>
      </c>
      <c r="K73" s="14">
        <f aca="true" t="shared" si="23" ref="K73:K84">J73/$J$84*100</f>
        <v>1.8612140901868122</v>
      </c>
      <c r="L73" s="14">
        <f t="shared" si="18"/>
        <v>0.21742008878507094</v>
      </c>
      <c r="M73" s="14">
        <f t="shared" si="19"/>
        <v>16832.878870001063</v>
      </c>
      <c r="N73" s="14">
        <f t="shared" si="20"/>
        <v>0</v>
      </c>
      <c r="O73" s="14">
        <f t="shared" si="21"/>
        <v>16832.878870001063</v>
      </c>
      <c r="P73" s="14">
        <v>314</v>
      </c>
      <c r="Q73" s="15">
        <v>317</v>
      </c>
      <c r="R73" s="15">
        <f t="shared" si="22"/>
        <v>52.7008425762776</v>
      </c>
    </row>
    <row r="74" spans="1:18" ht="12.75">
      <c r="A74" s="13" t="s">
        <v>87</v>
      </c>
      <c r="B74" s="14">
        <v>81204016.63621001</v>
      </c>
      <c r="C74" s="14">
        <f>B74/$B$84*100</f>
        <v>9.14463650688509</v>
      </c>
      <c r="D74" s="14">
        <f t="shared" si="14"/>
        <v>1.0627468568609424</v>
      </c>
      <c r="E74" s="14">
        <v>36715075.46701</v>
      </c>
      <c r="F74" s="14">
        <f t="shared" si="15"/>
        <v>45.2133736579703</v>
      </c>
      <c r="G74" s="14">
        <f t="shared" si="16"/>
        <v>44488941.16920001</v>
      </c>
      <c r="H74" s="14">
        <f>G74/$G$84*100</f>
        <v>6.764820661011446</v>
      </c>
      <c r="I74" s="14">
        <f t="shared" si="17"/>
        <v>0.7574160740799403</v>
      </c>
      <c r="J74" s="14">
        <v>80889642.81769</v>
      </c>
      <c r="K74" s="14">
        <f t="shared" si="23"/>
        <v>9.020907664596994</v>
      </c>
      <c r="L74" s="14">
        <f t="shared" si="18"/>
        <v>1.0537887907144228</v>
      </c>
      <c r="M74" s="14">
        <f t="shared" si="19"/>
        <v>314373.8185200095</v>
      </c>
      <c r="N74" s="14">
        <f t="shared" si="20"/>
        <v>0</v>
      </c>
      <c r="O74" s="14">
        <f t="shared" si="21"/>
        <v>314373.8185200095</v>
      </c>
      <c r="P74" s="14">
        <v>2497</v>
      </c>
      <c r="Q74" s="15">
        <v>2491</v>
      </c>
      <c r="R74" s="15">
        <f t="shared" si="22"/>
        <v>32.598962920999604</v>
      </c>
    </row>
    <row r="75" spans="1:18" ht="12.75">
      <c r="A75" s="13" t="s">
        <v>88</v>
      </c>
      <c r="B75" s="14">
        <v>188772769.08951998</v>
      </c>
      <c r="C75" s="14">
        <f>B75/$B$84*100</f>
        <v>21.258287794498717</v>
      </c>
      <c r="D75" s="14">
        <f t="shared" si="14"/>
        <v>2.4705387162014545</v>
      </c>
      <c r="E75" s="14">
        <v>30904810.73326</v>
      </c>
      <c r="F75" s="14">
        <f t="shared" si="15"/>
        <v>16.371434758476365</v>
      </c>
      <c r="G75" s="14">
        <f t="shared" si="16"/>
        <v>157867958.35625997</v>
      </c>
      <c r="H75" s="14">
        <f>G75/$G$84*100</f>
        <v>24.00480655043033</v>
      </c>
      <c r="I75" s="14">
        <f t="shared" si="17"/>
        <v>2.6876730733253376</v>
      </c>
      <c r="J75" s="14">
        <v>193253245.12783998</v>
      </c>
      <c r="K75" s="14">
        <f t="shared" si="23"/>
        <v>21.551828138382152</v>
      </c>
      <c r="L75" s="14">
        <f t="shared" si="18"/>
        <v>2.5176041875211244</v>
      </c>
      <c r="M75" s="14">
        <f t="shared" si="19"/>
        <v>-4480476.038320005</v>
      </c>
      <c r="N75" s="14">
        <f t="shared" si="20"/>
        <v>-4480476.038320005</v>
      </c>
      <c r="O75" s="14">
        <f t="shared" si="21"/>
        <v>0</v>
      </c>
      <c r="P75" s="14">
        <v>2890</v>
      </c>
      <c r="Q75" s="15">
        <v>2894</v>
      </c>
      <c r="R75" s="15">
        <f t="shared" si="22"/>
        <v>65.22901488926053</v>
      </c>
    </row>
    <row r="76" spans="1:18" ht="12.75">
      <c r="A76" s="13" t="s">
        <v>89</v>
      </c>
      <c r="B76" s="14">
        <v>113112069.59028</v>
      </c>
      <c r="C76" s="14">
        <f>B76/$B$84*100</f>
        <v>12.737901446162725</v>
      </c>
      <c r="D76" s="14">
        <f t="shared" si="14"/>
        <v>1.4803392912032773</v>
      </c>
      <c r="E76" s="14">
        <v>24322906.16314</v>
      </c>
      <c r="F76" s="14">
        <f t="shared" si="15"/>
        <v>21.50336940279106</v>
      </c>
      <c r="G76" s="14">
        <f t="shared" si="16"/>
        <v>88789163.42714</v>
      </c>
      <c r="H76" s="14">
        <f>G76/$G$84*100</f>
        <v>13.50094543588885</v>
      </c>
      <c r="I76" s="14">
        <f t="shared" si="17"/>
        <v>1.5116192432645363</v>
      </c>
      <c r="J76" s="14">
        <v>103870895.83197999</v>
      </c>
      <c r="K76" s="14">
        <f t="shared" si="23"/>
        <v>11.583803904921517</v>
      </c>
      <c r="L76" s="14">
        <f t="shared" si="18"/>
        <v>1.353176771418111</v>
      </c>
      <c r="M76" s="14">
        <f t="shared" si="19"/>
        <v>9241173.758300006</v>
      </c>
      <c r="N76" s="14">
        <f t="shared" si="20"/>
        <v>0</v>
      </c>
      <c r="O76" s="14">
        <f t="shared" si="21"/>
        <v>9241173.758300006</v>
      </c>
      <c r="P76" s="14">
        <v>2505</v>
      </c>
      <c r="Q76" s="15">
        <v>2503</v>
      </c>
      <c r="R76" s="15">
        <f t="shared" si="22"/>
        <v>45.19059911717139</v>
      </c>
    </row>
    <row r="77" spans="1:18" s="4" customFormat="1" ht="12.75">
      <c r="A77" s="13" t="s">
        <v>90</v>
      </c>
      <c r="B77" s="14">
        <v>128335828.88867</v>
      </c>
      <c r="C77" s="14">
        <f>B77/$B$84*100</f>
        <v>14.452296260840036</v>
      </c>
      <c r="D77" s="14">
        <f t="shared" si="14"/>
        <v>1.6795782329966698</v>
      </c>
      <c r="E77" s="14">
        <v>16117565.77177</v>
      </c>
      <c r="F77" s="14">
        <f t="shared" si="15"/>
        <v>12.558897940926398</v>
      </c>
      <c r="G77" s="14">
        <f t="shared" si="16"/>
        <v>112218263.1169</v>
      </c>
      <c r="H77" s="14">
        <f>G77/$G$84*100</f>
        <v>17.063486001810695</v>
      </c>
      <c r="I77" s="14">
        <f t="shared" si="17"/>
        <v>1.9104953738237178</v>
      </c>
      <c r="J77" s="14">
        <v>131550068.05527</v>
      </c>
      <c r="K77" s="14">
        <f t="shared" si="23"/>
        <v>14.670617595291422</v>
      </c>
      <c r="L77" s="14">
        <f t="shared" si="18"/>
        <v>1.7137668347330919</v>
      </c>
      <c r="M77" s="14">
        <f t="shared" si="19"/>
        <v>-3214239.166600004</v>
      </c>
      <c r="N77" s="14">
        <f t="shared" si="20"/>
        <v>-3214239.166600004</v>
      </c>
      <c r="O77" s="14">
        <f t="shared" si="21"/>
        <v>0</v>
      </c>
      <c r="P77" s="14">
        <v>2822</v>
      </c>
      <c r="Q77" s="15">
        <v>2821</v>
      </c>
      <c r="R77" s="15">
        <f t="shared" si="22"/>
        <v>45.4930269013364</v>
      </c>
    </row>
    <row r="78" spans="1:18" s="4" customFormat="1" ht="12.75">
      <c r="A78" s="13" t="s">
        <v>91</v>
      </c>
      <c r="B78" s="14">
        <v>112630316.85805</v>
      </c>
      <c r="C78" s="14">
        <f>B78/$B$84*100</f>
        <v>12.68364977481772</v>
      </c>
      <c r="D78" s="14">
        <f t="shared" si="14"/>
        <v>1.4740344158637328</v>
      </c>
      <c r="E78" s="14">
        <v>21507828.02688</v>
      </c>
      <c r="F78" s="14">
        <f t="shared" si="15"/>
        <v>19.095949143059503</v>
      </c>
      <c r="G78" s="14">
        <f t="shared" si="16"/>
        <v>91122488.83117001</v>
      </c>
      <c r="H78" s="14">
        <f>G78/$G$84*100</f>
        <v>13.855742099671284</v>
      </c>
      <c r="I78" s="14">
        <f t="shared" si="17"/>
        <v>1.5513436808579153</v>
      </c>
      <c r="J78" s="14">
        <v>114526749.53364</v>
      </c>
      <c r="K78" s="14">
        <f t="shared" si="23"/>
        <v>12.772157184546916</v>
      </c>
      <c r="L78" s="14">
        <f t="shared" si="18"/>
        <v>1.4919957696872739</v>
      </c>
      <c r="M78" s="14">
        <f t="shared" si="19"/>
        <v>-1896432.6755899936</v>
      </c>
      <c r="N78" s="14">
        <f t="shared" si="20"/>
        <v>-1896432.6755899936</v>
      </c>
      <c r="O78" s="14">
        <f t="shared" si="21"/>
        <v>0</v>
      </c>
      <c r="P78" s="14">
        <v>2640</v>
      </c>
      <c r="Q78" s="15">
        <v>2650</v>
      </c>
      <c r="R78" s="15">
        <f t="shared" si="22"/>
        <v>42.5020063615283</v>
      </c>
    </row>
    <row r="79" spans="1:18" ht="12.75">
      <c r="A79" s="13" t="s">
        <v>92</v>
      </c>
      <c r="B79" s="14">
        <v>67352251.56671</v>
      </c>
      <c r="C79" s="14">
        <f>B79/$B$84*100</f>
        <v>7.584746223294589</v>
      </c>
      <c r="D79" s="14">
        <f t="shared" si="14"/>
        <v>0.8814637085711684</v>
      </c>
      <c r="E79" s="14">
        <v>15974132.768170001</v>
      </c>
      <c r="F79" s="14">
        <f t="shared" si="15"/>
        <v>23.717295853648178</v>
      </c>
      <c r="G79" s="14">
        <f t="shared" si="16"/>
        <v>51378118.798539996</v>
      </c>
      <c r="H79" s="14">
        <f>G79/$G$84*100</f>
        <v>7.812363037601008</v>
      </c>
      <c r="I79" s="14">
        <f t="shared" si="17"/>
        <v>0.8747030612844476</v>
      </c>
      <c r="J79" s="14">
        <v>70806991.64813</v>
      </c>
      <c r="K79" s="14">
        <f t="shared" si="23"/>
        <v>7.896478602400041</v>
      </c>
      <c r="L79" s="14">
        <f t="shared" si="18"/>
        <v>0.9224371811256314</v>
      </c>
      <c r="M79" s="14">
        <f t="shared" si="19"/>
        <v>-3454740.0814200044</v>
      </c>
      <c r="N79" s="14">
        <f t="shared" si="20"/>
        <v>-3454740.0814200044</v>
      </c>
      <c r="O79" s="14">
        <f t="shared" si="21"/>
        <v>0</v>
      </c>
      <c r="P79" s="14">
        <v>2014</v>
      </c>
      <c r="Q79" s="15">
        <v>2012</v>
      </c>
      <c r="R79" s="15">
        <f t="shared" si="22"/>
        <v>33.47527413852386</v>
      </c>
    </row>
    <row r="80" spans="1:18" ht="12.75">
      <c r="A80" s="13" t="s">
        <v>93</v>
      </c>
      <c r="B80" s="14">
        <v>52433692.61343</v>
      </c>
      <c r="C80" s="14">
        <f>B80/$B$84*100</f>
        <v>5.9047209673339385</v>
      </c>
      <c r="D80" s="14">
        <f t="shared" si="14"/>
        <v>0.6862190360382684</v>
      </c>
      <c r="E80" s="14">
        <v>15627517.242309999</v>
      </c>
      <c r="F80" s="14">
        <f t="shared" si="15"/>
        <v>29.80434232912918</v>
      </c>
      <c r="G80" s="14">
        <f t="shared" si="16"/>
        <v>36806175.371120006</v>
      </c>
      <c r="H80" s="14">
        <f>G80/$G$84*100</f>
        <v>5.596608259486713</v>
      </c>
      <c r="I80" s="14">
        <f t="shared" si="17"/>
        <v>0.6266183936692866</v>
      </c>
      <c r="J80" s="14">
        <v>51712766.47489</v>
      </c>
      <c r="K80" s="14">
        <f t="shared" si="23"/>
        <v>5.76706825745595</v>
      </c>
      <c r="L80" s="14">
        <f t="shared" si="18"/>
        <v>0.6736874060736259</v>
      </c>
      <c r="M80" s="14">
        <f t="shared" si="19"/>
        <v>720926.1385399997</v>
      </c>
      <c r="N80" s="14">
        <f t="shared" si="20"/>
        <v>0</v>
      </c>
      <c r="O80" s="14">
        <f t="shared" si="21"/>
        <v>720926.1385399997</v>
      </c>
      <c r="P80" s="14">
        <v>1038</v>
      </c>
      <c r="Q80" s="15">
        <v>1043</v>
      </c>
      <c r="R80" s="15">
        <f t="shared" si="22"/>
        <v>50.2719967530489</v>
      </c>
    </row>
    <row r="81" spans="1:18" ht="12.75">
      <c r="A81" s="13" t="s">
        <v>94</v>
      </c>
      <c r="B81" s="14">
        <v>15114612.099809999</v>
      </c>
      <c r="C81" s="14">
        <f>B81/$B$84*100</f>
        <v>1.7021034096692267</v>
      </c>
      <c r="D81" s="14">
        <f t="shared" si="14"/>
        <v>0.19781049222856703</v>
      </c>
      <c r="E81" s="14">
        <v>11164473.505069999</v>
      </c>
      <c r="F81" s="14">
        <f t="shared" si="15"/>
        <v>73.8654318836958</v>
      </c>
      <c r="G81" s="14">
        <f t="shared" si="16"/>
        <v>3950138.5947399996</v>
      </c>
      <c r="H81" s="14">
        <f>G81/$G$84*100</f>
        <v>0.6006431818174103</v>
      </c>
      <c r="I81" s="14">
        <f t="shared" si="17"/>
        <v>0.06725038600313855</v>
      </c>
      <c r="J81" s="14">
        <v>15984082.058950001</v>
      </c>
      <c r="K81" s="14">
        <f t="shared" si="23"/>
        <v>1.7825635437914906</v>
      </c>
      <c r="L81" s="14">
        <f t="shared" si="18"/>
        <v>0.2082324252753084</v>
      </c>
      <c r="M81" s="14">
        <f t="shared" si="19"/>
        <v>-869469.9591400027</v>
      </c>
      <c r="N81" s="14">
        <f t="shared" si="20"/>
        <v>-869469.9591400027</v>
      </c>
      <c r="O81" s="14">
        <f t="shared" si="21"/>
        <v>0</v>
      </c>
      <c r="P81" s="14">
        <v>209</v>
      </c>
      <c r="Q81" s="15">
        <v>211</v>
      </c>
      <c r="R81" s="15">
        <f t="shared" si="22"/>
        <v>71.63323270052132</v>
      </c>
    </row>
    <row r="82" spans="1:18" ht="12.75">
      <c r="A82" s="13" t="s">
        <v>95</v>
      </c>
      <c r="B82" s="14">
        <v>21221563.09571</v>
      </c>
      <c r="C82" s="14">
        <f>B82/$B$84*100</f>
        <v>2.389826127537384</v>
      </c>
      <c r="D82" s="14">
        <f t="shared" si="14"/>
        <v>0.27773440787638587</v>
      </c>
      <c r="E82" s="14">
        <v>5437090.2094</v>
      </c>
      <c r="F82" s="14">
        <f t="shared" si="15"/>
        <v>25.620592530712894</v>
      </c>
      <c r="G82" s="14">
        <f t="shared" si="16"/>
        <v>15784472.886309998</v>
      </c>
      <c r="H82" s="14">
        <f>G82/$G$84*100</f>
        <v>2.4001274361280767</v>
      </c>
      <c r="I82" s="14">
        <f t="shared" si="17"/>
        <v>0.26872775954593847</v>
      </c>
      <c r="J82" s="14">
        <v>23803702.454630002</v>
      </c>
      <c r="K82" s="14">
        <f t="shared" si="23"/>
        <v>2.654616764753446</v>
      </c>
      <c r="L82" s="14">
        <f t="shared" si="18"/>
        <v>0.3101024303040286</v>
      </c>
      <c r="M82" s="14">
        <f t="shared" si="19"/>
        <v>-2582139.358920004</v>
      </c>
      <c r="N82" s="14">
        <f t="shared" si="20"/>
        <v>-2582139.358920004</v>
      </c>
      <c r="O82" s="14">
        <f t="shared" si="21"/>
        <v>0</v>
      </c>
      <c r="P82" s="14">
        <v>538</v>
      </c>
      <c r="Q82" s="15">
        <v>539</v>
      </c>
      <c r="R82" s="15">
        <f t="shared" si="22"/>
        <v>39.3721022183859</v>
      </c>
    </row>
    <row r="83" spans="1:18" ht="12.75">
      <c r="A83" s="13" t="s">
        <v>96</v>
      </c>
      <c r="B83" s="14">
        <v>46358497.667339996</v>
      </c>
      <c r="C83" s="14">
        <f>B83/$B$84*100</f>
        <v>5.2205743968589315</v>
      </c>
      <c r="D83" s="14">
        <f t="shared" si="14"/>
        <v>0.6067107235036933</v>
      </c>
      <c r="E83" s="14">
        <v>17227561.121770002</v>
      </c>
      <c r="F83" s="14">
        <f t="shared" si="15"/>
        <v>37.16160356487778</v>
      </c>
      <c r="G83" s="14">
        <f t="shared" si="16"/>
        <v>29130936.545569994</v>
      </c>
      <c r="H83" s="14">
        <f>G83/$G$84*100</f>
        <v>4.429540381026534</v>
      </c>
      <c r="I83" s="14">
        <f t="shared" si="17"/>
        <v>0.495948858587192</v>
      </c>
      <c r="J83" s="14">
        <v>48942886.27753</v>
      </c>
      <c r="K83" s="14">
        <f t="shared" si="23"/>
        <v>5.458167975145447</v>
      </c>
      <c r="L83" s="14">
        <f t="shared" si="18"/>
        <v>0.6376028271099333</v>
      </c>
      <c r="M83" s="14">
        <f t="shared" si="19"/>
        <v>-2584388.610190004</v>
      </c>
      <c r="N83" s="14">
        <f t="shared" si="20"/>
        <v>-2584388.610190004</v>
      </c>
      <c r="O83" s="14">
        <f t="shared" si="21"/>
        <v>0</v>
      </c>
      <c r="P83" s="14">
        <v>1117</v>
      </c>
      <c r="Q83" s="15">
        <v>1117</v>
      </c>
      <c r="R83" s="15">
        <f t="shared" si="22"/>
        <v>41.502683677117275</v>
      </c>
    </row>
    <row r="84" spans="1:18" ht="12.75">
      <c r="A84" s="16" t="s">
        <v>42</v>
      </c>
      <c r="B84" s="17">
        <f>SUM(B72:B83)</f>
        <v>887996111.9840101</v>
      </c>
      <c r="C84" s="14">
        <f>B84/$B$84*100</f>
        <v>100</v>
      </c>
      <c r="D84" s="14">
        <f t="shared" si="14"/>
        <v>11.62153198829488</v>
      </c>
      <c r="E84" s="17">
        <f>SUM(E72:E83)</f>
        <v>230344661.95209998</v>
      </c>
      <c r="F84" s="14">
        <f t="shared" si="15"/>
        <v>25.93982775864313</v>
      </c>
      <c r="G84" s="17">
        <f>SUM(G72:G83)</f>
        <v>657651450.03191</v>
      </c>
      <c r="H84" s="14">
        <f>G84/$G$84*100</f>
        <v>100</v>
      </c>
      <c r="I84" s="14">
        <f t="shared" si="17"/>
        <v>11.196395470544445</v>
      </c>
      <c r="J84" s="17">
        <f>SUM(J72:J83)</f>
        <v>896690730.3036199</v>
      </c>
      <c r="K84" s="14">
        <f t="shared" si="23"/>
        <v>100</v>
      </c>
      <c r="L84" s="14">
        <f t="shared" si="18"/>
        <v>11.681627058993962</v>
      </c>
      <c r="M84" s="17">
        <f>SUM(M72:M83)</f>
        <v>-8694618.319610005</v>
      </c>
      <c r="N84" s="17">
        <f>SUM(N72:N83)</f>
        <v>-19081885.890180018</v>
      </c>
      <c r="O84" s="17">
        <f>SUM(O72:O83)</f>
        <v>10387267.570570013</v>
      </c>
      <c r="P84" s="17">
        <f>SUM(P72:P83)</f>
        <v>19545</v>
      </c>
      <c r="Q84" s="17">
        <f>SUM(Q72:Q83)</f>
        <v>19561</v>
      </c>
      <c r="R84" s="15">
        <f t="shared" si="22"/>
        <v>45.39625336046266</v>
      </c>
    </row>
    <row r="85" spans="1:18" ht="12.75">
      <c r="A85" s="10" t="s">
        <v>97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5"/>
      <c r="R85" s="15"/>
    </row>
    <row r="86" spans="1:18" ht="12.75">
      <c r="A86" s="13" t="s">
        <v>98</v>
      </c>
      <c r="B86" s="14">
        <v>126236189.83792</v>
      </c>
      <c r="C86" s="14">
        <f>B86/$B$95*100</f>
        <v>24.18790835422803</v>
      </c>
      <c r="D86" s="14">
        <f t="shared" si="14"/>
        <v>1.652099483863809</v>
      </c>
      <c r="E86" s="14">
        <v>53397448.53407</v>
      </c>
      <c r="F86" s="14">
        <f t="shared" si="15"/>
        <v>42.2996357879854</v>
      </c>
      <c r="G86" s="14">
        <f t="shared" si="16"/>
        <v>72838741.30385</v>
      </c>
      <c r="H86" s="14">
        <f>G86/$G$95*100</f>
        <v>22.6071008613824</v>
      </c>
      <c r="I86" s="14">
        <f t="shared" si="17"/>
        <v>1.240066228357003</v>
      </c>
      <c r="J86" s="14">
        <v>121682291.05101</v>
      </c>
      <c r="K86" s="14">
        <f>J86/$J$95*100</f>
        <v>23.195063407264595</v>
      </c>
      <c r="L86" s="14">
        <f t="shared" si="18"/>
        <v>1.5852144955937648</v>
      </c>
      <c r="M86" s="14">
        <f t="shared" si="19"/>
        <v>4553898.786909997</v>
      </c>
      <c r="N86" s="14">
        <f t="shared" si="20"/>
        <v>0</v>
      </c>
      <c r="O86" s="14">
        <f t="shared" si="21"/>
        <v>4553898.786909997</v>
      </c>
      <c r="P86" s="14">
        <v>950</v>
      </c>
      <c r="Q86" s="15">
        <v>949</v>
      </c>
      <c r="R86" s="15">
        <f t="shared" si="22"/>
        <v>133.02022111477345</v>
      </c>
    </row>
    <row r="87" spans="1:18" ht="12.75">
      <c r="A87" s="13" t="s">
        <v>99</v>
      </c>
      <c r="B87" s="14">
        <v>103142328.04676</v>
      </c>
      <c r="C87" s="14">
        <f>B87/$B$95*100</f>
        <v>19.762931544749016</v>
      </c>
      <c r="D87" s="14">
        <f t="shared" si="14"/>
        <v>1.3498616137682025</v>
      </c>
      <c r="E87" s="14">
        <v>39564581.26471</v>
      </c>
      <c r="F87" s="14">
        <f t="shared" si="15"/>
        <v>38.35920907929598</v>
      </c>
      <c r="G87" s="14">
        <f t="shared" si="16"/>
        <v>63577746.78204999</v>
      </c>
      <c r="H87" s="14">
        <f>G87/$G$95*100</f>
        <v>19.732748099605935</v>
      </c>
      <c r="I87" s="14">
        <f t="shared" si="17"/>
        <v>1.0823994930193295</v>
      </c>
      <c r="J87" s="14">
        <v>101595996.25163999</v>
      </c>
      <c r="K87" s="14">
        <f aca="true" t="shared" si="24" ref="K87:K95">J87/$J$95*100</f>
        <v>19.366216354301997</v>
      </c>
      <c r="L87" s="14">
        <f t="shared" si="18"/>
        <v>1.3235405461331733</v>
      </c>
      <c r="M87" s="14">
        <f t="shared" si="19"/>
        <v>1546331.7951200008</v>
      </c>
      <c r="N87" s="14">
        <f t="shared" si="20"/>
        <v>0</v>
      </c>
      <c r="O87" s="14">
        <f t="shared" si="21"/>
        <v>1546331.7951200008</v>
      </c>
      <c r="P87" s="14">
        <v>1988</v>
      </c>
      <c r="Q87" s="15">
        <v>1982</v>
      </c>
      <c r="R87" s="15">
        <f t="shared" si="22"/>
        <v>52.03951970068617</v>
      </c>
    </row>
    <row r="88" spans="1:18" ht="12.75">
      <c r="A88" s="13" t="s">
        <v>100</v>
      </c>
      <c r="B88" s="14">
        <v>81522239.63935001</v>
      </c>
      <c r="C88" s="14">
        <f>B88/$B$95*100</f>
        <v>15.620342025212885</v>
      </c>
      <c r="D88" s="14">
        <f t="shared" si="14"/>
        <v>1.066911558440705</v>
      </c>
      <c r="E88" s="14">
        <v>20360105.04937</v>
      </c>
      <c r="F88" s="14">
        <f t="shared" si="15"/>
        <v>24.974908858542165</v>
      </c>
      <c r="G88" s="14">
        <f t="shared" si="16"/>
        <v>61162134.58998001</v>
      </c>
      <c r="H88" s="14">
        <f>G88/$G$95*100</f>
        <v>18.98300987664155</v>
      </c>
      <c r="I88" s="14">
        <f t="shared" si="17"/>
        <v>1.0412741379325705</v>
      </c>
      <c r="J88" s="14">
        <v>80223398.21825</v>
      </c>
      <c r="K88" s="14">
        <f t="shared" si="24"/>
        <v>15.292174336514528</v>
      </c>
      <c r="L88" s="14">
        <f t="shared" si="18"/>
        <v>1.0451092976877785</v>
      </c>
      <c r="M88" s="14">
        <f t="shared" si="19"/>
        <v>1298841.4211000055</v>
      </c>
      <c r="N88" s="14">
        <f t="shared" si="20"/>
        <v>0</v>
      </c>
      <c r="O88" s="14">
        <f t="shared" si="21"/>
        <v>1298841.4211000055</v>
      </c>
      <c r="P88" s="14">
        <v>1402</v>
      </c>
      <c r="Q88" s="15">
        <v>1400</v>
      </c>
      <c r="R88" s="15">
        <f t="shared" si="22"/>
        <v>58.23017117096429</v>
      </c>
    </row>
    <row r="89" spans="1:18" ht="12.75">
      <c r="A89" s="13" t="s">
        <v>101</v>
      </c>
      <c r="B89" s="14">
        <v>50527733.6671</v>
      </c>
      <c r="C89" s="14">
        <f>B89/$B$95*100</f>
        <v>9.68153580091288</v>
      </c>
      <c r="D89" s="14">
        <f t="shared" si="14"/>
        <v>0.661275049725466</v>
      </c>
      <c r="E89" s="14">
        <v>19392861.31357</v>
      </c>
      <c r="F89" s="14">
        <f t="shared" si="15"/>
        <v>38.38062763974159</v>
      </c>
      <c r="G89" s="14">
        <f t="shared" si="16"/>
        <v>31134872.353529997</v>
      </c>
      <c r="H89" s="14">
        <f>G89/$G$95*100</f>
        <v>9.663390484279482</v>
      </c>
      <c r="I89" s="14">
        <f t="shared" si="17"/>
        <v>0.5300654986438916</v>
      </c>
      <c r="J89" s="14">
        <v>54375503.34651</v>
      </c>
      <c r="K89" s="14">
        <f t="shared" si="24"/>
        <v>10.365051783874666</v>
      </c>
      <c r="L89" s="14">
        <f t="shared" si="18"/>
        <v>0.7083761767269869</v>
      </c>
      <c r="M89" s="14">
        <f t="shared" si="19"/>
        <v>-3847769.679410003</v>
      </c>
      <c r="N89" s="14">
        <f t="shared" si="20"/>
        <v>-3847769.679410003</v>
      </c>
      <c r="O89" s="14">
        <f t="shared" si="21"/>
        <v>0</v>
      </c>
      <c r="P89" s="14">
        <v>864</v>
      </c>
      <c r="Q89" s="15">
        <v>861</v>
      </c>
      <c r="R89" s="15">
        <f t="shared" si="22"/>
        <v>58.684940379907076</v>
      </c>
    </row>
    <row r="90" spans="1:18" ht="12.75">
      <c r="A90" s="13" t="s">
        <v>102</v>
      </c>
      <c r="B90" s="14">
        <v>54836331.326919995</v>
      </c>
      <c r="C90" s="14">
        <f>B90/$B$95*100</f>
        <v>10.50709909987473</v>
      </c>
      <c r="D90" s="14">
        <f t="shared" si="14"/>
        <v>0.7176632532913755</v>
      </c>
      <c r="E90" s="14">
        <v>36845052.94786</v>
      </c>
      <c r="F90" s="14">
        <f t="shared" si="15"/>
        <v>67.19095179471314</v>
      </c>
      <c r="G90" s="14">
        <f t="shared" si="16"/>
        <v>17991278.379059993</v>
      </c>
      <c r="H90" s="14">
        <f>G90/$G$95*100</f>
        <v>5.58398782927787</v>
      </c>
      <c r="I90" s="14">
        <f t="shared" si="17"/>
        <v>0.3062982188252418</v>
      </c>
      <c r="J90" s="14">
        <v>53664821.51419</v>
      </c>
      <c r="K90" s="14">
        <f t="shared" si="24"/>
        <v>10.229581700096059</v>
      </c>
      <c r="L90" s="14">
        <f t="shared" si="18"/>
        <v>0.6991177782154359</v>
      </c>
      <c r="M90" s="14">
        <f t="shared" si="19"/>
        <v>1171509.812729992</v>
      </c>
      <c r="N90" s="14">
        <f t="shared" si="20"/>
        <v>0</v>
      </c>
      <c r="O90" s="14">
        <f t="shared" si="21"/>
        <v>1171509.812729992</v>
      </c>
      <c r="P90" s="14">
        <v>344</v>
      </c>
      <c r="Q90" s="15">
        <v>342</v>
      </c>
      <c r="R90" s="15">
        <f t="shared" si="22"/>
        <v>160.34015007871344</v>
      </c>
    </row>
    <row r="91" spans="1:18" s="4" customFormat="1" ht="12.75">
      <c r="A91" s="13" t="s">
        <v>103</v>
      </c>
      <c r="B91" s="14">
        <v>22622048.249259997</v>
      </c>
      <c r="C91" s="14">
        <f>B91/$B$95*100</f>
        <v>4.334573394052634</v>
      </c>
      <c r="D91" s="14">
        <f t="shared" si="14"/>
        <v>0.2960630725985197</v>
      </c>
      <c r="E91" s="14">
        <v>10558935.79202</v>
      </c>
      <c r="F91" s="14">
        <f t="shared" si="15"/>
        <v>46.67541893500029</v>
      </c>
      <c r="G91" s="14">
        <f t="shared" si="16"/>
        <v>12063112.457239997</v>
      </c>
      <c r="H91" s="14">
        <f>G91/$G$95*100</f>
        <v>3.744051519031514</v>
      </c>
      <c r="I91" s="14">
        <f t="shared" si="17"/>
        <v>0.20537227990656257</v>
      </c>
      <c r="J91" s="14">
        <v>21854304.76833</v>
      </c>
      <c r="K91" s="14">
        <f t="shared" si="24"/>
        <v>4.1658648965657505</v>
      </c>
      <c r="L91" s="14">
        <f t="shared" si="18"/>
        <v>0.28470667679455314</v>
      </c>
      <c r="M91" s="14">
        <f t="shared" si="19"/>
        <v>767743.4809299968</v>
      </c>
      <c r="N91" s="14">
        <f t="shared" si="20"/>
        <v>0</v>
      </c>
      <c r="O91" s="14">
        <f t="shared" si="21"/>
        <v>767743.4809299968</v>
      </c>
      <c r="P91" s="14">
        <v>163</v>
      </c>
      <c r="Q91" s="15">
        <v>161</v>
      </c>
      <c r="R91" s="15">
        <f t="shared" si="22"/>
        <v>140.50961645503102</v>
      </c>
    </row>
    <row r="92" spans="1:18" s="4" customFormat="1" ht="12.75">
      <c r="A92" s="13" t="s">
        <v>104</v>
      </c>
      <c r="B92" s="14">
        <v>54674403.88049</v>
      </c>
      <c r="C92" s="14">
        <f>B92/$B$95*100</f>
        <v>10.476072448648074</v>
      </c>
      <c r="D92" s="14">
        <f t="shared" si="14"/>
        <v>0.7155440491945642</v>
      </c>
      <c r="E92" s="14">
        <v>8009267.32644</v>
      </c>
      <c r="F92" s="14">
        <f t="shared" si="15"/>
        <v>14.649025426865286</v>
      </c>
      <c r="G92" s="14">
        <f t="shared" si="16"/>
        <v>46665136.55405</v>
      </c>
      <c r="H92" s="14">
        <f>G92/$G$95*100</f>
        <v>14.483548588336593</v>
      </c>
      <c r="I92" s="14">
        <f t="shared" si="17"/>
        <v>0.7944654018792965</v>
      </c>
      <c r="J92" s="14">
        <v>63060417.982190005</v>
      </c>
      <c r="K92" s="14">
        <f t="shared" si="24"/>
        <v>12.020569147340728</v>
      </c>
      <c r="L92" s="14">
        <f t="shared" si="18"/>
        <v>0.821518791437479</v>
      </c>
      <c r="M92" s="14">
        <f t="shared" si="19"/>
        <v>-8386014.101700008</v>
      </c>
      <c r="N92" s="14">
        <f t="shared" si="20"/>
        <v>-8386014.101700008</v>
      </c>
      <c r="O92" s="14">
        <f t="shared" si="21"/>
        <v>0</v>
      </c>
      <c r="P92" s="14">
        <v>514</v>
      </c>
      <c r="Q92" s="15">
        <v>511</v>
      </c>
      <c r="R92" s="15">
        <f t="shared" si="22"/>
        <v>106.99491953129159</v>
      </c>
    </row>
    <row r="93" spans="1:18" ht="12.75">
      <c r="A93" s="13" t="s">
        <v>105</v>
      </c>
      <c r="B93" s="14">
        <v>8395498.062380001</v>
      </c>
      <c r="C93" s="14">
        <f>B93/$B$95*100</f>
        <v>1.608647551717745</v>
      </c>
      <c r="D93" s="14">
        <f t="shared" si="14"/>
        <v>0.1098749735194491</v>
      </c>
      <c r="E93" s="14">
        <v>4082170.87872</v>
      </c>
      <c r="F93" s="14">
        <f t="shared" si="15"/>
        <v>48.62333179507357</v>
      </c>
      <c r="G93" s="14">
        <f t="shared" si="16"/>
        <v>4313327.183660001</v>
      </c>
      <c r="H93" s="14">
        <f>G93/$G$95*100</f>
        <v>1.338735691249376</v>
      </c>
      <c r="I93" s="14">
        <f t="shared" si="17"/>
        <v>0.07343360520191021</v>
      </c>
      <c r="J93" s="14">
        <v>9262963.1231</v>
      </c>
      <c r="K93" s="14">
        <f t="shared" si="24"/>
        <v>1.765704895294826</v>
      </c>
      <c r="L93" s="14">
        <f t="shared" si="18"/>
        <v>0.12067313401202377</v>
      </c>
      <c r="M93" s="14">
        <f t="shared" si="19"/>
        <v>-867465.0607199986</v>
      </c>
      <c r="N93" s="14">
        <f t="shared" si="20"/>
        <v>-867465.0607199986</v>
      </c>
      <c r="O93" s="14">
        <f t="shared" si="21"/>
        <v>0</v>
      </c>
      <c r="P93" s="14">
        <v>185</v>
      </c>
      <c r="Q93" s="15">
        <v>185</v>
      </c>
      <c r="R93" s="15">
        <f t="shared" si="22"/>
        <v>45.38107060745946</v>
      </c>
    </row>
    <row r="94" spans="1:18" ht="12.75">
      <c r="A94" s="13" t="s">
        <v>106</v>
      </c>
      <c r="B94" s="14">
        <v>19941144.17131</v>
      </c>
      <c r="C94" s="14">
        <f>B94/$B$95*100</f>
        <v>3.8208897806039976</v>
      </c>
      <c r="D94" s="14">
        <f t="shared" si="14"/>
        <v>0.26097709409143466</v>
      </c>
      <c r="E94" s="14">
        <v>7493410.81616</v>
      </c>
      <c r="F94" s="14">
        <f t="shared" si="15"/>
        <v>37.57763722976851</v>
      </c>
      <c r="G94" s="14">
        <f t="shared" si="16"/>
        <v>12447733.35515</v>
      </c>
      <c r="H94" s="14">
        <f>G94/$G$95*100</f>
        <v>3.8634270501952757</v>
      </c>
      <c r="I94" s="14">
        <f t="shared" si="17"/>
        <v>0.21192038023999504</v>
      </c>
      <c r="J94" s="14">
        <v>18884565.067470003</v>
      </c>
      <c r="K94" s="14">
        <f t="shared" si="24"/>
        <v>3.5997734787468474</v>
      </c>
      <c r="L94" s="14">
        <f t="shared" si="18"/>
        <v>0.24601843069660556</v>
      </c>
      <c r="M94" s="14">
        <f t="shared" si="19"/>
        <v>1056579.1038399972</v>
      </c>
      <c r="N94" s="14">
        <f t="shared" si="20"/>
        <v>0</v>
      </c>
      <c r="O94" s="14">
        <f t="shared" si="21"/>
        <v>1056579.1038399972</v>
      </c>
      <c r="P94" s="14">
        <v>50</v>
      </c>
      <c r="Q94" s="15">
        <v>49</v>
      </c>
      <c r="R94" s="15">
        <f t="shared" si="22"/>
        <v>406.962125945102</v>
      </c>
    </row>
    <row r="95" spans="1:18" ht="12.75">
      <c r="A95" s="16" t="s">
        <v>42</v>
      </c>
      <c r="B95" s="17">
        <f>SUM(B86:B94)</f>
        <v>521897916.88149005</v>
      </c>
      <c r="C95" s="14">
        <f>B95/$B$95*100</f>
        <v>100</v>
      </c>
      <c r="D95" s="14">
        <f t="shared" si="14"/>
        <v>6.830270148493526</v>
      </c>
      <c r="E95" s="17">
        <f>SUM(E86:E94)</f>
        <v>199703833.92292</v>
      </c>
      <c r="F95" s="14">
        <f t="shared" si="15"/>
        <v>38.264922595632385</v>
      </c>
      <c r="G95" s="17">
        <f>SUM(G86:G94)</f>
        <v>322194082.95857</v>
      </c>
      <c r="H95" s="14">
        <f>G95/$G$95*100</f>
        <v>100</v>
      </c>
      <c r="I95" s="14">
        <f t="shared" si="17"/>
        <v>5.485295244005801</v>
      </c>
      <c r="J95" s="17">
        <f>SUM(J86:J94)</f>
        <v>524604261.32269</v>
      </c>
      <c r="K95" s="14">
        <f t="shared" si="24"/>
        <v>100</v>
      </c>
      <c r="L95" s="14">
        <f t="shared" si="18"/>
        <v>6.834275327297801</v>
      </c>
      <c r="M95" s="17">
        <f>SUM(M86:M94)</f>
        <v>-2706344.44120002</v>
      </c>
      <c r="N95" s="17">
        <f>SUM(N86:N94)</f>
        <v>-13101248.84183001</v>
      </c>
      <c r="O95" s="17">
        <f>SUM(O86:O94)</f>
        <v>10394904.40062999</v>
      </c>
      <c r="P95" s="17">
        <f>SUM(P86:P94)</f>
        <v>6460</v>
      </c>
      <c r="Q95" s="17">
        <f>SUM(Q86:Q94)</f>
        <v>6440</v>
      </c>
      <c r="R95" s="15">
        <f t="shared" si="22"/>
        <v>81.04004920520032</v>
      </c>
    </row>
    <row r="96" spans="1:18" ht="12.75">
      <c r="A96" s="10" t="s">
        <v>107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5"/>
      <c r="R96" s="15"/>
    </row>
    <row r="97" spans="1:18" ht="12.75">
      <c r="A97" s="13" t="s">
        <v>108</v>
      </c>
      <c r="B97" s="14">
        <v>71409238.14682001</v>
      </c>
      <c r="C97" s="14">
        <f aca="true" t="shared" si="25" ref="C97:C104">B97/$B$104*100</f>
        <v>22.963993394931105</v>
      </c>
      <c r="D97" s="14">
        <f t="shared" si="14"/>
        <v>0.9345589853190475</v>
      </c>
      <c r="E97" s="14">
        <v>52811677.63114</v>
      </c>
      <c r="F97" s="14">
        <f t="shared" si="15"/>
        <v>73.95636615329414</v>
      </c>
      <c r="G97" s="14">
        <f t="shared" si="16"/>
        <v>18597560.515680008</v>
      </c>
      <c r="H97" s="14">
        <f>G97/$G$104*100</f>
        <v>17.35997505691749</v>
      </c>
      <c r="I97" s="14">
        <f t="shared" si="17"/>
        <v>0.3166200611445964</v>
      </c>
      <c r="J97" s="14">
        <v>75070571.04905</v>
      </c>
      <c r="K97" s="14">
        <f>J97/$J$104*100</f>
        <v>23.522655560702432</v>
      </c>
      <c r="L97" s="14">
        <f t="shared" si="18"/>
        <v>0.9779809074236518</v>
      </c>
      <c r="M97" s="14">
        <f t="shared" si="19"/>
        <v>-3661332.9022299945</v>
      </c>
      <c r="N97" s="14">
        <f t="shared" si="20"/>
        <v>-3661332.9022299945</v>
      </c>
      <c r="O97" s="14">
        <f t="shared" si="21"/>
        <v>0</v>
      </c>
      <c r="P97" s="14">
        <v>2712</v>
      </c>
      <c r="Q97" s="15">
        <v>2737</v>
      </c>
      <c r="R97" s="15">
        <f t="shared" si="22"/>
        <v>26.090331803734017</v>
      </c>
    </row>
    <row r="98" spans="1:18" ht="12.75">
      <c r="A98" s="13" t="s">
        <v>109</v>
      </c>
      <c r="B98" s="14">
        <v>24869930.79721</v>
      </c>
      <c r="C98" s="14">
        <f t="shared" si="25"/>
        <v>7.997745689224341</v>
      </c>
      <c r="D98" s="14">
        <f t="shared" si="14"/>
        <v>0.3254819389475665</v>
      </c>
      <c r="E98" s="14">
        <v>14664252.98542</v>
      </c>
      <c r="F98" s="14">
        <f t="shared" si="15"/>
        <v>58.963786851650944</v>
      </c>
      <c r="G98" s="14">
        <f t="shared" si="16"/>
        <v>10205677.81179</v>
      </c>
      <c r="H98" s="14">
        <f aca="true" t="shared" si="26" ref="H98:H104">G98/$G$104*100</f>
        <v>9.526535058306951</v>
      </c>
      <c r="I98" s="14">
        <f t="shared" si="17"/>
        <v>0.17374979530603507</v>
      </c>
      <c r="J98" s="14">
        <v>25091393.04209</v>
      </c>
      <c r="K98" s="14">
        <f aca="true" t="shared" si="27" ref="K98:K104">J98/$J$104*100</f>
        <v>7.862151410592709</v>
      </c>
      <c r="L98" s="14">
        <f t="shared" si="18"/>
        <v>0.32687780301808717</v>
      </c>
      <c r="M98" s="14">
        <f t="shared" si="19"/>
        <v>-221462.24487999827</v>
      </c>
      <c r="N98" s="14">
        <f t="shared" si="20"/>
        <v>-221462.24487999827</v>
      </c>
      <c r="O98" s="14">
        <f t="shared" si="21"/>
        <v>0</v>
      </c>
      <c r="P98" s="14">
        <v>892</v>
      </c>
      <c r="Q98" s="15">
        <v>894</v>
      </c>
      <c r="R98" s="15">
        <f t="shared" si="22"/>
        <v>27.81871453826622</v>
      </c>
    </row>
    <row r="99" spans="1:18" ht="12.75">
      <c r="A99" s="13" t="s">
        <v>110</v>
      </c>
      <c r="B99" s="14">
        <v>19860488.251110002</v>
      </c>
      <c r="C99" s="14">
        <f t="shared" si="25"/>
        <v>6.386794381994214</v>
      </c>
      <c r="D99" s="14">
        <f t="shared" si="14"/>
        <v>0.25992152037438837</v>
      </c>
      <c r="E99" s="14">
        <v>11681963.52112</v>
      </c>
      <c r="F99" s="14">
        <f t="shared" si="15"/>
        <v>58.82012251369044</v>
      </c>
      <c r="G99" s="14">
        <f t="shared" si="16"/>
        <v>8178524.729990002</v>
      </c>
      <c r="H99" s="14">
        <f t="shared" si="26"/>
        <v>7.6342800549192305</v>
      </c>
      <c r="I99" s="14">
        <f t="shared" si="17"/>
        <v>0.13923788541506707</v>
      </c>
      <c r="J99" s="14">
        <v>21228736.60771</v>
      </c>
      <c r="K99" s="14">
        <f t="shared" si="27"/>
        <v>6.651824439776339</v>
      </c>
      <c r="L99" s="14">
        <f t="shared" si="18"/>
        <v>0.2765570955561374</v>
      </c>
      <c r="M99" s="14">
        <f t="shared" si="19"/>
        <v>-1368248.3565999977</v>
      </c>
      <c r="N99" s="14">
        <f t="shared" si="20"/>
        <v>-1368248.3565999977</v>
      </c>
      <c r="O99" s="14">
        <f t="shared" si="21"/>
        <v>0</v>
      </c>
      <c r="P99" s="14">
        <v>702</v>
      </c>
      <c r="Q99" s="15">
        <v>701</v>
      </c>
      <c r="R99" s="15">
        <f t="shared" si="22"/>
        <v>28.331652284037094</v>
      </c>
    </row>
    <row r="100" spans="1:18" ht="12.75">
      <c r="A100" s="13" t="s">
        <v>111</v>
      </c>
      <c r="B100" s="14">
        <v>17699160.2965</v>
      </c>
      <c r="C100" s="14">
        <f t="shared" si="25"/>
        <v>5.691748164418032</v>
      </c>
      <c r="D100" s="14">
        <f t="shared" si="14"/>
        <v>0.23163542584906868</v>
      </c>
      <c r="E100" s="14">
        <v>14835989.634469999</v>
      </c>
      <c r="F100" s="14">
        <f t="shared" si="15"/>
        <v>83.82312711978662</v>
      </c>
      <c r="G100" s="14">
        <f t="shared" si="16"/>
        <v>2863170.662030002</v>
      </c>
      <c r="H100" s="14">
        <f t="shared" si="26"/>
        <v>2.6726393085067137</v>
      </c>
      <c r="I100" s="14">
        <f t="shared" si="17"/>
        <v>0.048744956055662925</v>
      </c>
      <c r="J100" s="14">
        <v>17027510.45591</v>
      </c>
      <c r="K100" s="14">
        <f t="shared" si="27"/>
        <v>5.335409840547614</v>
      </c>
      <c r="L100" s="14">
        <f t="shared" si="18"/>
        <v>0.22182567541621645</v>
      </c>
      <c r="M100" s="14">
        <f t="shared" si="19"/>
        <v>671649.8405900002</v>
      </c>
      <c r="N100" s="14">
        <f t="shared" si="20"/>
        <v>0</v>
      </c>
      <c r="O100" s="14">
        <f t="shared" si="21"/>
        <v>671649.8405900002</v>
      </c>
      <c r="P100" s="14">
        <v>508</v>
      </c>
      <c r="Q100" s="15">
        <v>517</v>
      </c>
      <c r="R100" s="15">
        <f t="shared" si="22"/>
        <v>34.234352604448745</v>
      </c>
    </row>
    <row r="101" spans="1:18" ht="12.75">
      <c r="A101" s="13" t="s">
        <v>112</v>
      </c>
      <c r="B101" s="14">
        <v>83133072.18408</v>
      </c>
      <c r="C101" s="14">
        <f t="shared" si="25"/>
        <v>26.73417851917747</v>
      </c>
      <c r="D101" s="14">
        <f t="shared" si="14"/>
        <v>1.087993116899942</v>
      </c>
      <c r="E101" s="14">
        <v>31651788.85674</v>
      </c>
      <c r="F101" s="14">
        <f t="shared" si="15"/>
        <v>38.0736426853732</v>
      </c>
      <c r="G101" s="14">
        <f t="shared" si="16"/>
        <v>51481283.32734001</v>
      </c>
      <c r="H101" s="14">
        <f t="shared" si="26"/>
        <v>48.05543144796949</v>
      </c>
      <c r="I101" s="14">
        <f t="shared" si="17"/>
        <v>0.876459418489957</v>
      </c>
      <c r="J101" s="14">
        <v>83991147.67061</v>
      </c>
      <c r="K101" s="14">
        <f t="shared" si="27"/>
        <v>26.317834128542376</v>
      </c>
      <c r="L101" s="14">
        <f t="shared" si="18"/>
        <v>1.0941936056512331</v>
      </c>
      <c r="M101" s="14">
        <f t="shared" si="19"/>
        <v>-858075.486529991</v>
      </c>
      <c r="N101" s="14">
        <f t="shared" si="20"/>
        <v>-858075.486529991</v>
      </c>
      <c r="O101" s="14">
        <f t="shared" si="21"/>
        <v>0</v>
      </c>
      <c r="P101" s="14">
        <v>2707</v>
      </c>
      <c r="Q101" s="15">
        <v>2711</v>
      </c>
      <c r="R101" s="15">
        <f t="shared" si="22"/>
        <v>30.665094866868316</v>
      </c>
    </row>
    <row r="102" spans="1:18" s="4" customFormat="1" ht="12.75">
      <c r="A102" s="13" t="s">
        <v>113</v>
      </c>
      <c r="B102" s="14">
        <v>15072723.2355</v>
      </c>
      <c r="C102" s="14">
        <f t="shared" si="25"/>
        <v>4.847130788764205</v>
      </c>
      <c r="D102" s="14">
        <f t="shared" si="14"/>
        <v>0.19726227724207981</v>
      </c>
      <c r="E102" s="14">
        <v>9624350.60401</v>
      </c>
      <c r="F102" s="14">
        <f t="shared" si="15"/>
        <v>63.85276538046071</v>
      </c>
      <c r="G102" s="14">
        <f t="shared" si="16"/>
        <v>5448372.63149</v>
      </c>
      <c r="H102" s="14">
        <f t="shared" si="26"/>
        <v>5.085807512426848</v>
      </c>
      <c r="I102" s="14">
        <f t="shared" si="17"/>
        <v>0.09275754603763597</v>
      </c>
      <c r="J102" s="14">
        <v>15940361.70009</v>
      </c>
      <c r="K102" s="14">
        <f t="shared" si="27"/>
        <v>4.994762029174349</v>
      </c>
      <c r="L102" s="14">
        <f t="shared" si="18"/>
        <v>0.20766285885755925</v>
      </c>
      <c r="M102" s="14">
        <f t="shared" si="19"/>
        <v>-867638.46459</v>
      </c>
      <c r="N102" s="14">
        <f t="shared" si="20"/>
        <v>-867638.46459</v>
      </c>
      <c r="O102" s="14">
        <f t="shared" si="21"/>
        <v>0</v>
      </c>
      <c r="P102" s="14">
        <v>427</v>
      </c>
      <c r="Q102" s="15">
        <v>427</v>
      </c>
      <c r="R102" s="15">
        <f t="shared" si="22"/>
        <v>35.29911764754098</v>
      </c>
    </row>
    <row r="103" spans="1:18" s="4" customFormat="1" ht="12.75">
      <c r="A103" s="13" t="s">
        <v>114</v>
      </c>
      <c r="B103" s="14">
        <v>78917147.60985</v>
      </c>
      <c r="C103" s="14">
        <f t="shared" si="25"/>
        <v>25.37840906149062</v>
      </c>
      <c r="D103" s="14">
        <f t="shared" si="14"/>
        <v>1.032817760118048</v>
      </c>
      <c r="E103" s="14">
        <v>68562778.55001</v>
      </c>
      <c r="F103" s="14">
        <f t="shared" si="15"/>
        <v>86.87944334857379</v>
      </c>
      <c r="G103" s="14">
        <f t="shared" si="16"/>
        <v>10354369.059840009</v>
      </c>
      <c r="H103" s="14">
        <f t="shared" si="26"/>
        <v>9.665331560953291</v>
      </c>
      <c r="I103" s="14">
        <f t="shared" si="17"/>
        <v>0.17628123656735353</v>
      </c>
      <c r="J103" s="14">
        <v>80791844.31752001</v>
      </c>
      <c r="K103" s="14">
        <f t="shared" si="27"/>
        <v>25.31536259066417</v>
      </c>
      <c r="L103" s="14">
        <f t="shared" si="18"/>
        <v>1.0525147220000868</v>
      </c>
      <c r="M103" s="14">
        <f t="shared" si="19"/>
        <v>-1874696.7076700032</v>
      </c>
      <c r="N103" s="14">
        <f t="shared" si="20"/>
        <v>-1874696.7076700032</v>
      </c>
      <c r="O103" s="14">
        <f t="shared" si="21"/>
        <v>0</v>
      </c>
      <c r="P103" s="14">
        <v>1239</v>
      </c>
      <c r="Q103" s="15">
        <v>1268</v>
      </c>
      <c r="R103" s="15">
        <f t="shared" si="22"/>
        <v>62.23749811502366</v>
      </c>
    </row>
    <row r="104" spans="1:18" s="4" customFormat="1" ht="12.75">
      <c r="A104" s="16" t="s">
        <v>42</v>
      </c>
      <c r="B104" s="17">
        <f>SUM(B97:B103)</f>
        <v>310961760.52107006</v>
      </c>
      <c r="C104" s="14">
        <f t="shared" si="25"/>
        <v>100</v>
      </c>
      <c r="D104" s="14">
        <f t="shared" si="14"/>
        <v>4.069671024750141</v>
      </c>
      <c r="E104" s="17">
        <f>SUM(E97:E103)</f>
        <v>203832801.78291</v>
      </c>
      <c r="F104" s="14">
        <f t="shared" si="15"/>
        <v>65.54915351693178</v>
      </c>
      <c r="G104" s="17">
        <f>SUM(G97:G103)</f>
        <v>107128958.73816001</v>
      </c>
      <c r="H104" s="14">
        <f t="shared" si="26"/>
        <v>100</v>
      </c>
      <c r="I104" s="14">
        <f t="shared" si="17"/>
        <v>1.823850899016308</v>
      </c>
      <c r="J104" s="17">
        <f>SUM(J97:J103)</f>
        <v>319141564.84298</v>
      </c>
      <c r="K104" s="14">
        <f t="shared" si="27"/>
        <v>100</v>
      </c>
      <c r="L104" s="14">
        <f t="shared" si="18"/>
        <v>4.157612667922972</v>
      </c>
      <c r="M104" s="17">
        <f>SUM(M97:M103)</f>
        <v>-8179804.321909985</v>
      </c>
      <c r="N104" s="17">
        <f>SUM(N97:N103)</f>
        <v>-8851454.162499985</v>
      </c>
      <c r="O104" s="17">
        <f>SUM(O97:O103)</f>
        <v>671649.8405900002</v>
      </c>
      <c r="P104" s="17">
        <f>SUM(P97:P103)</f>
        <v>9187</v>
      </c>
      <c r="Q104" s="17">
        <f>SUM(Q97:Q103)</f>
        <v>9255</v>
      </c>
      <c r="R104" s="15">
        <f t="shared" si="22"/>
        <v>33.5993258261556</v>
      </c>
    </row>
    <row r="105" spans="1:18" s="4" customFormat="1" ht="12.75">
      <c r="A105" s="16" t="s">
        <v>115</v>
      </c>
      <c r="B105" s="17">
        <f>SUM(B25,B38,B46,B62,B70,B84,B95,B104)</f>
        <v>7640955709.43997</v>
      </c>
      <c r="C105" s="14"/>
      <c r="D105" s="14">
        <f t="shared" si="14"/>
        <v>100</v>
      </c>
      <c r="E105" s="17">
        <f>SUM(E25,E38,E46,E62,E70,E84,E95,E104)</f>
        <v>1767177387.1034303</v>
      </c>
      <c r="F105" s="14">
        <f t="shared" si="15"/>
        <v>23.127700961807466</v>
      </c>
      <c r="G105" s="17">
        <f>SUM(G25,G38,G46,G62,G70,G84,G95,G104)</f>
        <v>5873778322.336541</v>
      </c>
      <c r="H105" s="14"/>
      <c r="I105" s="14">
        <f t="shared" si="17"/>
        <v>100</v>
      </c>
      <c r="J105" s="17">
        <f>SUM(J25,J38,J46,J62,J70,J84,J95,J104)</f>
        <v>7676077362.983749</v>
      </c>
      <c r="K105" s="14"/>
      <c r="L105" s="14">
        <f t="shared" si="18"/>
        <v>100</v>
      </c>
      <c r="M105" s="17">
        <f>SUM(M25,M38,M46,M62,M70,M84,M95,M104)</f>
        <v>-35121653.543779545</v>
      </c>
      <c r="N105" s="17">
        <f>SUM(N25,N38,N46,N62,N70,N84,N95,N104)</f>
        <v>-203063298.6120499</v>
      </c>
      <c r="O105" s="17">
        <f>SUM(O25,O38,O46,O62,O70,O84,O95,O104)</f>
        <v>167941645.0682704</v>
      </c>
      <c r="P105" s="17">
        <f>SUM(P25,P38,P46,P62,P70,P84,P95,P104)</f>
        <v>141904</v>
      </c>
      <c r="Q105" s="17">
        <f>SUM(Q25,Q38,Q46,Q62,Q70,Q84,Q95,Q104)</f>
        <v>141914</v>
      </c>
      <c r="R105" s="15">
        <f t="shared" si="22"/>
        <v>53.84215587919423</v>
      </c>
    </row>
    <row r="107" spans="1:15" s="2" customFormat="1" ht="12.75">
      <c r="A107" s="18" t="s">
        <v>116</v>
      </c>
      <c r="B107" s="19">
        <v>6534145551.355411</v>
      </c>
      <c r="C107" s="20"/>
      <c r="D107" s="20"/>
      <c r="E107" s="19">
        <v>1509980845.0593398</v>
      </c>
      <c r="F107" s="21">
        <f>E107/B107*100</f>
        <v>23.10907881055874</v>
      </c>
      <c r="G107" s="19">
        <f>B107-E107</f>
        <v>5024164706.296071</v>
      </c>
      <c r="H107" s="20"/>
      <c r="I107" s="20"/>
      <c r="J107" s="19">
        <v>6634122108.52648</v>
      </c>
      <c r="K107" s="20"/>
      <c r="L107" s="20"/>
      <c r="M107" s="22">
        <f>B107-J107</f>
        <v>-99976557.17106915</v>
      </c>
      <c r="N107" s="22">
        <v>-202120364.99764004</v>
      </c>
      <c r="O107" s="22">
        <v>102143807.82656978</v>
      </c>
    </row>
    <row r="108" spans="1:15" ht="12.75">
      <c r="A108" s="18" t="s">
        <v>117</v>
      </c>
      <c r="B108" s="21">
        <f>B105/B107*100</f>
        <v>116.93886598309658</v>
      </c>
      <c r="C108" s="23"/>
      <c r="D108" s="23"/>
      <c r="E108" s="21">
        <f>E105/E107*100</f>
        <v>117.03309965061068</v>
      </c>
      <c r="F108" s="24"/>
      <c r="G108" s="21">
        <f>G105/G107*100</f>
        <v>116.91054465184571</v>
      </c>
      <c r="H108" s="24"/>
      <c r="I108" s="24"/>
      <c r="J108" s="21">
        <f>J105/J107*100</f>
        <v>115.70600054403732</v>
      </c>
      <c r="K108" s="24"/>
      <c r="L108" s="24"/>
      <c r="M108" s="21">
        <f>M105/M107*100</f>
        <v>35.129888983557564</v>
      </c>
      <c r="N108" s="21">
        <f>N105/N107*100</f>
        <v>100.46652083495935</v>
      </c>
      <c r="O108" s="21">
        <f>O105/O107*100</f>
        <v>164.4168634807691</v>
      </c>
    </row>
    <row r="109" spans="1:13" ht="12.75">
      <c r="A109" s="25"/>
      <c r="B109" s="23"/>
      <c r="C109" s="23"/>
      <c r="D109" s="23"/>
      <c r="E109" s="23"/>
      <c r="F109" s="24"/>
      <c r="G109" s="23"/>
      <c r="H109" s="24"/>
      <c r="I109" s="24"/>
      <c r="J109" s="23"/>
      <c r="K109" s="24"/>
      <c r="L109" s="24"/>
      <c r="M109" s="26"/>
    </row>
    <row r="110" spans="1:13" ht="12.75">
      <c r="A110" s="27" t="s">
        <v>118</v>
      </c>
      <c r="M110" s="26"/>
    </row>
    <row r="111" spans="1:2" ht="12.75">
      <c r="A111" s="18" t="s">
        <v>119</v>
      </c>
      <c r="B111" s="28">
        <v>1158429544.01803</v>
      </c>
    </row>
    <row r="112" spans="1:2" ht="12.75">
      <c r="A112" s="18" t="s">
        <v>120</v>
      </c>
      <c r="B112" s="28">
        <v>1269664756.38593</v>
      </c>
    </row>
    <row r="113" spans="1:2" ht="12.75">
      <c r="A113" s="8" t="s">
        <v>121</v>
      </c>
      <c r="B113" s="21">
        <f>B112-B111</f>
        <v>111235212.36790013</v>
      </c>
    </row>
    <row r="114" spans="1:2" ht="12.75">
      <c r="A114" s="8" t="s">
        <v>122</v>
      </c>
      <c r="B114" s="21">
        <f>B112/B111*100</f>
        <v>109.60224235839834</v>
      </c>
    </row>
  </sheetData>
  <sheetProtection selectLockedCells="1" selectUnlockedCells="1"/>
  <mergeCells count="15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O3"/>
    <mergeCell ref="R3:R4"/>
  </mergeCells>
  <printOptions/>
  <pageMargins left="0.39375" right="0.19652777777777777" top="0.39375" bottom="0.39375" header="0.5118055555555555" footer="0"/>
  <pageSetup horizontalDpi="300" verticalDpi="300" orientation="landscape" paperSize="9" scale="65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05"/>
  <sheetViews>
    <sheetView showZeros="0" workbookViewId="0" topLeftCell="A1">
      <pane xSplit="1" ySplit="5" topLeftCell="B84" activePane="bottomRight" state="frozen"/>
      <selection pane="topLeft" activeCell="A1" sqref="A1"/>
      <selection pane="topRight" activeCell="B1" sqref="B1"/>
      <selection pane="bottomLeft" activeCell="A84" sqref="A84"/>
      <selection pane="bottomRight" activeCell="B6" sqref="B6"/>
    </sheetView>
  </sheetViews>
  <sheetFormatPr defaultColWidth="9.00390625" defaultRowHeight="12.75"/>
  <cols>
    <col min="1" max="1" width="53.00390625" style="1" customWidth="1"/>
    <col min="2" max="2" width="19.875" style="1" customWidth="1"/>
    <col min="3" max="3" width="18.75390625" style="1" customWidth="1"/>
    <col min="4" max="4" width="16.625" style="1" customWidth="1"/>
    <col min="5" max="5" width="8.375" style="1" customWidth="1"/>
    <col min="6" max="7" width="17.25390625" style="1" customWidth="1"/>
    <col min="8" max="8" width="14.875" style="1" customWidth="1"/>
    <col min="9" max="9" width="7.00390625" style="1" customWidth="1"/>
    <col min="10" max="10" width="10.75390625" style="1" customWidth="1"/>
    <col min="11" max="11" width="10.375" style="1" customWidth="1"/>
    <col min="12" max="12" width="12.125" style="1" customWidth="1"/>
    <col min="13" max="14" width="18.75390625" style="1" customWidth="1"/>
    <col min="15" max="15" width="15.75390625" style="1" customWidth="1"/>
    <col min="16" max="16" width="8.375" style="1" customWidth="1"/>
    <col min="17" max="17" width="22.00390625" style="1" customWidth="1"/>
    <col min="18" max="18" width="21.75390625" style="1" customWidth="1"/>
    <col min="19" max="19" width="20.75390625" style="1" customWidth="1"/>
    <col min="20" max="20" width="10.625" style="1" customWidth="1"/>
    <col min="21" max="21" width="20.375" style="1" customWidth="1"/>
    <col min="22" max="22" width="19.25390625" style="1" customWidth="1"/>
    <col min="23" max="23" width="0" style="1" hidden="1" customWidth="1"/>
    <col min="24" max="16384" width="9.125" style="1" customWidth="1"/>
  </cols>
  <sheetData>
    <row r="1" spans="2:5" ht="12.75">
      <c r="B1" s="3" t="s">
        <v>123</v>
      </c>
      <c r="C1" s="3"/>
      <c r="D1" s="3"/>
      <c r="E1" s="3"/>
    </row>
    <row r="2" spans="2:9" ht="12.75">
      <c r="B2" s="1" t="s">
        <v>124</v>
      </c>
      <c r="F2" s="4" t="s">
        <v>2</v>
      </c>
      <c r="G2" s="4"/>
      <c r="H2" s="4"/>
      <c r="I2" s="4"/>
    </row>
    <row r="3" spans="1:23" s="4" customFormat="1" ht="96" customHeight="1">
      <c r="A3" s="5" t="s">
        <v>3</v>
      </c>
      <c r="B3" s="6" t="s">
        <v>4</v>
      </c>
      <c r="C3" s="6"/>
      <c r="D3" s="6" t="s">
        <v>125</v>
      </c>
      <c r="E3" s="6"/>
      <c r="F3" s="6" t="s">
        <v>7</v>
      </c>
      <c r="G3" s="6"/>
      <c r="H3" s="6" t="s">
        <v>125</v>
      </c>
      <c r="I3" s="6"/>
      <c r="J3" s="6" t="s">
        <v>8</v>
      </c>
      <c r="K3" s="6"/>
      <c r="L3" s="6" t="s">
        <v>125</v>
      </c>
      <c r="M3" s="6" t="s">
        <v>9</v>
      </c>
      <c r="N3" s="6"/>
      <c r="O3" s="6" t="s">
        <v>125</v>
      </c>
      <c r="P3" s="6"/>
      <c r="Q3" s="6" t="s">
        <v>12</v>
      </c>
      <c r="R3" s="6"/>
      <c r="S3" s="6" t="s">
        <v>125</v>
      </c>
      <c r="T3" s="6"/>
      <c r="U3" s="6" t="s">
        <v>15</v>
      </c>
      <c r="V3" s="6"/>
      <c r="W3" s="6" t="s">
        <v>125</v>
      </c>
    </row>
    <row r="4" spans="1:23" s="4" customFormat="1" ht="66" customHeight="1">
      <c r="A4" s="5"/>
      <c r="B4" s="6" t="s">
        <v>126</v>
      </c>
      <c r="C4" s="6" t="s">
        <v>127</v>
      </c>
      <c r="D4" s="6" t="s">
        <v>2</v>
      </c>
      <c r="E4" s="6" t="s">
        <v>122</v>
      </c>
      <c r="F4" s="6" t="s">
        <v>126</v>
      </c>
      <c r="G4" s="6" t="s">
        <v>127</v>
      </c>
      <c r="H4" s="6" t="s">
        <v>2</v>
      </c>
      <c r="I4" s="6" t="s">
        <v>122</v>
      </c>
      <c r="J4" s="6" t="s">
        <v>126</v>
      </c>
      <c r="K4" s="6" t="s">
        <v>127</v>
      </c>
      <c r="L4" s="6" t="s">
        <v>122</v>
      </c>
      <c r="M4" s="6" t="s">
        <v>126</v>
      </c>
      <c r="N4" s="6" t="s">
        <v>127</v>
      </c>
      <c r="O4" s="6" t="s">
        <v>2</v>
      </c>
      <c r="P4" s="6" t="s">
        <v>122</v>
      </c>
      <c r="Q4" s="6" t="s">
        <v>126</v>
      </c>
      <c r="R4" s="6" t="s">
        <v>127</v>
      </c>
      <c r="S4" s="6" t="s">
        <v>2</v>
      </c>
      <c r="T4" s="6" t="s">
        <v>122</v>
      </c>
      <c r="U4" s="6" t="s">
        <v>126</v>
      </c>
      <c r="V4" s="6" t="s">
        <v>127</v>
      </c>
      <c r="W4" s="6" t="s">
        <v>122</v>
      </c>
    </row>
    <row r="5" spans="1:23" ht="12.75">
      <c r="A5" s="5"/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5">
        <v>18</v>
      </c>
      <c r="T5" s="5">
        <v>19</v>
      </c>
      <c r="U5" s="5">
        <v>20</v>
      </c>
      <c r="V5" s="5">
        <v>21</v>
      </c>
      <c r="W5" s="5">
        <v>22</v>
      </c>
    </row>
    <row r="6" spans="1:23" s="4" customFormat="1" ht="12.75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13" t="s">
        <v>24</v>
      </c>
      <c r="B7" s="14">
        <v>63512793.47525</v>
      </c>
      <c r="C7" s="14">
        <v>81394926.69864</v>
      </c>
      <c r="D7" s="14">
        <f>C7-B7</f>
        <v>17882133.223390006</v>
      </c>
      <c r="E7" s="14">
        <f>C7/B7*100</f>
        <v>128.15516724257833</v>
      </c>
      <c r="F7" s="14">
        <v>19025533.4918</v>
      </c>
      <c r="G7" s="14">
        <v>21288689.12303</v>
      </c>
      <c r="H7" s="14">
        <f>G7-F7</f>
        <v>2263155.6312300004</v>
      </c>
      <c r="I7" s="14">
        <f>G7/F7*100</f>
        <v>111.89535963449025</v>
      </c>
      <c r="J7" s="14">
        <f aca="true" t="shared" si="0" ref="J7:K70">F7/B7*100</f>
        <v>29.955434882916887</v>
      </c>
      <c r="K7" s="14">
        <f t="shared" si="0"/>
        <v>26.154810854305623</v>
      </c>
      <c r="L7" s="14">
        <f>K7-J7</f>
        <v>-3.8006240286112636</v>
      </c>
      <c r="M7" s="14">
        <f aca="true" t="shared" si="1" ref="M7:N24">B7-F7</f>
        <v>44487259.983449996</v>
      </c>
      <c r="N7" s="14">
        <f t="shared" si="1"/>
        <v>60106237.575610004</v>
      </c>
      <c r="O7" s="14">
        <f>N7-M7</f>
        <v>15618977.592160009</v>
      </c>
      <c r="P7" s="14">
        <f>N7/M7*100</f>
        <v>135.1088774583342</v>
      </c>
      <c r="Q7" s="14">
        <v>65105753.57704</v>
      </c>
      <c r="R7" s="14">
        <v>83780305.48159</v>
      </c>
      <c r="S7" s="14">
        <f>R7-Q7</f>
        <v>18674551.90455</v>
      </c>
      <c r="T7" s="14">
        <f>R7/Q7*100</f>
        <v>128.6834125688328</v>
      </c>
      <c r="U7" s="14">
        <f aca="true" t="shared" si="2" ref="U7:U24">B7-Q7</f>
        <v>-1592960.1017900035</v>
      </c>
      <c r="V7" s="14">
        <f>C7-R7</f>
        <v>-2385378.782949999</v>
      </c>
      <c r="W7" s="14">
        <f>V7/U7*100</f>
        <v>149.74504259520108</v>
      </c>
    </row>
    <row r="8" spans="1:23" ht="12.75">
      <c r="A8" s="13" t="s">
        <v>25</v>
      </c>
      <c r="B8" s="14">
        <v>32749899.056479998</v>
      </c>
      <c r="C8" s="14">
        <v>38526090.03003</v>
      </c>
      <c r="D8" s="14">
        <f aca="true" t="shared" si="3" ref="D8:D69">C8-B8</f>
        <v>5776190.973549999</v>
      </c>
      <c r="E8" s="14">
        <f aca="true" t="shared" si="4" ref="E8:E70">C8/B8*100</f>
        <v>117.63727870912966</v>
      </c>
      <c r="F8" s="14">
        <v>14334051.63476</v>
      </c>
      <c r="G8" s="14">
        <v>16879132.74102</v>
      </c>
      <c r="H8" s="14">
        <f aca="true" t="shared" si="5" ref="H8:H69">G8-F8</f>
        <v>2545081.1062600017</v>
      </c>
      <c r="I8" s="14">
        <f aca="true" t="shared" si="6" ref="I8:I70">G8/F8*100</f>
        <v>117.75549001154839</v>
      </c>
      <c r="J8" s="14">
        <f t="shared" si="0"/>
        <v>43.76823149909471</v>
      </c>
      <c r="K8" s="14">
        <f t="shared" si="0"/>
        <v>43.81221330237041</v>
      </c>
      <c r="L8" s="14">
        <f aca="true" t="shared" si="7" ref="L8:L70">K8-J8</f>
        <v>0.043981803275698894</v>
      </c>
      <c r="M8" s="14">
        <f t="shared" si="1"/>
        <v>18415847.421719998</v>
      </c>
      <c r="N8" s="14">
        <f t="shared" si="1"/>
        <v>21646957.289009996</v>
      </c>
      <c r="O8" s="14">
        <f aca="true" t="shared" si="8" ref="O8:O69">N8-M8</f>
        <v>3231109.8672899976</v>
      </c>
      <c r="P8" s="14">
        <f aca="true" t="shared" si="9" ref="P8:P70">N8/M8*100</f>
        <v>117.545268448951</v>
      </c>
      <c r="Q8" s="14">
        <v>33803861.90358</v>
      </c>
      <c r="R8" s="14">
        <v>38633993.481199995</v>
      </c>
      <c r="S8" s="14">
        <f aca="true" t="shared" si="10" ref="S8:S69">R8-Q8</f>
        <v>4830131.577619992</v>
      </c>
      <c r="T8" s="14">
        <f aca="true" t="shared" si="11" ref="T8:T70">R8/Q8*100</f>
        <v>114.28869752041099</v>
      </c>
      <c r="U8" s="14">
        <f t="shared" si="2"/>
        <v>-1053962.8471000046</v>
      </c>
      <c r="V8" s="14">
        <f aca="true" t="shared" si="12" ref="V8:V69">C8-R8</f>
        <v>-107903.45116999745</v>
      </c>
      <c r="W8" s="14">
        <f aca="true" t="shared" si="13" ref="W8:W70">V8/U8*100</f>
        <v>10.237879965778253</v>
      </c>
    </row>
    <row r="9" spans="1:23" ht="12.75">
      <c r="A9" s="13" t="s">
        <v>26</v>
      </c>
      <c r="B9" s="14">
        <v>43195637.09778</v>
      </c>
      <c r="C9" s="14">
        <v>47862524.01504</v>
      </c>
      <c r="D9" s="14">
        <f t="shared" si="3"/>
        <v>4666886.917260006</v>
      </c>
      <c r="E9" s="14">
        <f t="shared" si="4"/>
        <v>110.80407011174714</v>
      </c>
      <c r="F9" s="14">
        <v>13352387.35065</v>
      </c>
      <c r="G9" s="14">
        <v>13335549.880549999</v>
      </c>
      <c r="H9" s="14">
        <f t="shared" si="5"/>
        <v>-16837.4701000005</v>
      </c>
      <c r="I9" s="14">
        <f t="shared" si="6"/>
        <v>99.87389917879231</v>
      </c>
      <c r="J9" s="14">
        <f t="shared" si="0"/>
        <v>30.911425893371614</v>
      </c>
      <c r="K9" s="14">
        <f t="shared" si="0"/>
        <v>27.862195224722214</v>
      </c>
      <c r="L9" s="14">
        <f t="shared" si="7"/>
        <v>-3.0492306686494004</v>
      </c>
      <c r="M9" s="14">
        <f t="shared" si="1"/>
        <v>29843249.74713</v>
      </c>
      <c r="N9" s="14">
        <f t="shared" si="1"/>
        <v>34526974.134490006</v>
      </c>
      <c r="O9" s="14">
        <f t="shared" si="8"/>
        <v>4683724.387360007</v>
      </c>
      <c r="P9" s="14">
        <f t="shared" si="9"/>
        <v>115.69441809134891</v>
      </c>
      <c r="Q9" s="14">
        <v>45006050.07051</v>
      </c>
      <c r="R9" s="14">
        <v>45900778.20836</v>
      </c>
      <c r="S9" s="14">
        <f t="shared" si="10"/>
        <v>894728.1378500015</v>
      </c>
      <c r="T9" s="14">
        <f t="shared" si="11"/>
        <v>101.98801746975852</v>
      </c>
      <c r="U9" s="14">
        <f t="shared" si="2"/>
        <v>-1810412.9727300033</v>
      </c>
      <c r="V9" s="14">
        <f t="shared" si="12"/>
        <v>1961745.8066800013</v>
      </c>
      <c r="W9" s="14">
        <f t="shared" si="13"/>
        <v>-108.35902284337902</v>
      </c>
    </row>
    <row r="10" spans="1:23" ht="12.75">
      <c r="A10" s="13" t="s">
        <v>27</v>
      </c>
      <c r="B10" s="14">
        <v>71235280.82228</v>
      </c>
      <c r="C10" s="14">
        <v>77324069.10745</v>
      </c>
      <c r="D10" s="14">
        <f t="shared" si="3"/>
        <v>6088788.285169989</v>
      </c>
      <c r="E10" s="14">
        <f t="shared" si="4"/>
        <v>108.54743353979397</v>
      </c>
      <c r="F10" s="14">
        <v>23723979.376709998</v>
      </c>
      <c r="G10" s="14">
        <v>22993940.72495</v>
      </c>
      <c r="H10" s="14">
        <f t="shared" si="5"/>
        <v>-730038.651759997</v>
      </c>
      <c r="I10" s="14">
        <f t="shared" si="6"/>
        <v>96.92278162879924</v>
      </c>
      <c r="J10" s="14">
        <f t="shared" si="0"/>
        <v>33.303693202104895</v>
      </c>
      <c r="K10" s="14">
        <f t="shared" si="0"/>
        <v>29.737106428009476</v>
      </c>
      <c r="L10" s="14">
        <f t="shared" si="7"/>
        <v>-3.56658677409542</v>
      </c>
      <c r="M10" s="14">
        <f t="shared" si="1"/>
        <v>47511301.44557001</v>
      </c>
      <c r="N10" s="14">
        <f t="shared" si="1"/>
        <v>54330128.38249999</v>
      </c>
      <c r="O10" s="14">
        <f t="shared" si="8"/>
        <v>6818826.936929986</v>
      </c>
      <c r="P10" s="14">
        <f t="shared" si="9"/>
        <v>114.35201042586</v>
      </c>
      <c r="Q10" s="14">
        <v>72948581.65683</v>
      </c>
      <c r="R10" s="14">
        <v>79522712.70778999</v>
      </c>
      <c r="S10" s="14">
        <f t="shared" si="10"/>
        <v>6574131.050959989</v>
      </c>
      <c r="T10" s="14">
        <f t="shared" si="11"/>
        <v>109.01200667874052</v>
      </c>
      <c r="U10" s="14">
        <f t="shared" si="2"/>
        <v>-1713300.8345499933</v>
      </c>
      <c r="V10" s="14">
        <f t="shared" si="12"/>
        <v>-2198643.600339994</v>
      </c>
      <c r="W10" s="14">
        <f t="shared" si="13"/>
        <v>128.32793611038414</v>
      </c>
    </row>
    <row r="11" spans="1:23" ht="12.75">
      <c r="A11" s="13" t="s">
        <v>28</v>
      </c>
      <c r="B11" s="14">
        <v>29173417.770549998</v>
      </c>
      <c r="C11" s="14">
        <v>31899998.16081</v>
      </c>
      <c r="D11" s="14">
        <f t="shared" si="3"/>
        <v>2726580.3902600035</v>
      </c>
      <c r="E11" s="14">
        <f t="shared" si="4"/>
        <v>109.34611231260133</v>
      </c>
      <c r="F11" s="14">
        <v>12109800.12036</v>
      </c>
      <c r="G11" s="14">
        <v>13683664.07315</v>
      </c>
      <c r="H11" s="14">
        <f t="shared" si="5"/>
        <v>1573863.9527899995</v>
      </c>
      <c r="I11" s="14">
        <f t="shared" si="6"/>
        <v>112.99661379335146</v>
      </c>
      <c r="J11" s="14">
        <f t="shared" si="0"/>
        <v>41.509706595243735</v>
      </c>
      <c r="K11" s="14">
        <f t="shared" si="0"/>
        <v>42.89550113504629</v>
      </c>
      <c r="L11" s="14">
        <f t="shared" si="7"/>
        <v>1.3857945398025535</v>
      </c>
      <c r="M11" s="14">
        <f t="shared" si="1"/>
        <v>17063617.650189996</v>
      </c>
      <c r="N11" s="14">
        <f t="shared" si="1"/>
        <v>18216334.08766</v>
      </c>
      <c r="O11" s="14">
        <f t="shared" si="8"/>
        <v>1152716.437470004</v>
      </c>
      <c r="P11" s="14">
        <f t="shared" si="9"/>
        <v>106.75540475121446</v>
      </c>
      <c r="Q11" s="14">
        <v>30752897.333380003</v>
      </c>
      <c r="R11" s="14">
        <v>33620473.58332</v>
      </c>
      <c r="S11" s="14">
        <f t="shared" si="10"/>
        <v>2867576.2499399967</v>
      </c>
      <c r="T11" s="14">
        <f t="shared" si="11"/>
        <v>109.32457263734774</v>
      </c>
      <c r="U11" s="14">
        <f t="shared" si="2"/>
        <v>-1579479.5628300048</v>
      </c>
      <c r="V11" s="14">
        <f t="shared" si="12"/>
        <v>-1720475.422509998</v>
      </c>
      <c r="W11" s="14">
        <f t="shared" si="13"/>
        <v>108.92672896807645</v>
      </c>
    </row>
    <row r="12" spans="1:23" ht="12.75">
      <c r="A12" s="13" t="s">
        <v>29</v>
      </c>
      <c r="B12" s="14">
        <v>46721834.59484</v>
      </c>
      <c r="C12" s="14">
        <v>50978572.526370004</v>
      </c>
      <c r="D12" s="14">
        <f t="shared" si="3"/>
        <v>4256737.931530006</v>
      </c>
      <c r="E12" s="14">
        <f t="shared" si="4"/>
        <v>109.11081075570634</v>
      </c>
      <c r="F12" s="14">
        <v>11128486.89608</v>
      </c>
      <c r="G12" s="14">
        <v>12573900.09524</v>
      </c>
      <c r="H12" s="14">
        <f t="shared" si="5"/>
        <v>1445413.1991600003</v>
      </c>
      <c r="I12" s="14">
        <f t="shared" si="6"/>
        <v>112.98840725300352</v>
      </c>
      <c r="J12" s="14">
        <f t="shared" si="0"/>
        <v>23.818600002725578</v>
      </c>
      <c r="K12" s="14">
        <f t="shared" si="0"/>
        <v>24.66506901254605</v>
      </c>
      <c r="L12" s="14">
        <f t="shared" si="7"/>
        <v>0.8464690098204706</v>
      </c>
      <c r="M12" s="14">
        <f t="shared" si="1"/>
        <v>35593347.698759995</v>
      </c>
      <c r="N12" s="14">
        <f t="shared" si="1"/>
        <v>38404672.43113001</v>
      </c>
      <c r="O12" s="14">
        <f t="shared" si="8"/>
        <v>2811324.7323700115</v>
      </c>
      <c r="P12" s="14">
        <f t="shared" si="9"/>
        <v>107.89845550961748</v>
      </c>
      <c r="Q12" s="14">
        <v>50875982.585769996</v>
      </c>
      <c r="R12" s="14">
        <v>54760358.53629</v>
      </c>
      <c r="S12" s="14">
        <f t="shared" si="10"/>
        <v>3884375.9505200014</v>
      </c>
      <c r="T12" s="14">
        <f t="shared" si="11"/>
        <v>107.63498954338911</v>
      </c>
      <c r="U12" s="14">
        <f t="shared" si="2"/>
        <v>-4154147.9909299985</v>
      </c>
      <c r="V12" s="14">
        <f t="shared" si="12"/>
        <v>-3781786.0099199936</v>
      </c>
      <c r="W12" s="14">
        <f t="shared" si="13"/>
        <v>91.03638142350718</v>
      </c>
    </row>
    <row r="13" spans="1:23" ht="12.75">
      <c r="A13" s="13" t="s">
        <v>30</v>
      </c>
      <c r="B13" s="14">
        <v>38596527.81819</v>
      </c>
      <c r="C13" s="14">
        <v>45348251.41923001</v>
      </c>
      <c r="D13" s="14">
        <f t="shared" si="3"/>
        <v>6751723.601040006</v>
      </c>
      <c r="E13" s="14">
        <f t="shared" si="4"/>
        <v>117.49308547350215</v>
      </c>
      <c r="F13" s="14">
        <v>6989217.87256</v>
      </c>
      <c r="G13" s="14">
        <v>10998950.28944</v>
      </c>
      <c r="H13" s="14">
        <f t="shared" si="5"/>
        <v>4009732.4168800004</v>
      </c>
      <c r="I13" s="14">
        <f t="shared" si="6"/>
        <v>157.37025930501324</v>
      </c>
      <c r="J13" s="14">
        <f t="shared" si="0"/>
        <v>18.10841095728326</v>
      </c>
      <c r="K13" s="14">
        <f t="shared" si="0"/>
        <v>24.254408814483806</v>
      </c>
      <c r="L13" s="14">
        <f t="shared" si="7"/>
        <v>6.145997857200545</v>
      </c>
      <c r="M13" s="14">
        <f t="shared" si="1"/>
        <v>31607309.94563</v>
      </c>
      <c r="N13" s="14">
        <f t="shared" si="1"/>
        <v>34349301.12979001</v>
      </c>
      <c r="O13" s="14">
        <f t="shared" si="8"/>
        <v>2741991.184160009</v>
      </c>
      <c r="P13" s="14">
        <f t="shared" si="9"/>
        <v>108.67518048475718</v>
      </c>
      <c r="Q13" s="14">
        <v>40793736.99701</v>
      </c>
      <c r="R13" s="14">
        <v>47831628.70924</v>
      </c>
      <c r="S13" s="14">
        <f t="shared" si="10"/>
        <v>7037891.712229997</v>
      </c>
      <c r="T13" s="14">
        <f t="shared" si="11"/>
        <v>117.25238291541136</v>
      </c>
      <c r="U13" s="14">
        <f t="shared" si="2"/>
        <v>-2197209.178819999</v>
      </c>
      <c r="V13" s="14">
        <f t="shared" si="12"/>
        <v>-2483377.2900099903</v>
      </c>
      <c r="W13" s="14">
        <f t="shared" si="13"/>
        <v>113.02416328625009</v>
      </c>
    </row>
    <row r="14" spans="1:23" ht="12.75">
      <c r="A14" s="13" t="s">
        <v>31</v>
      </c>
      <c r="B14" s="14">
        <v>20767289.91526</v>
      </c>
      <c r="C14" s="14">
        <v>22265065.45227</v>
      </c>
      <c r="D14" s="14">
        <f t="shared" si="3"/>
        <v>1497775.5370100029</v>
      </c>
      <c r="E14" s="14">
        <f t="shared" si="4"/>
        <v>107.21218581298575</v>
      </c>
      <c r="F14" s="14">
        <v>7662287.440939999</v>
      </c>
      <c r="G14" s="14">
        <v>8029055.98914</v>
      </c>
      <c r="H14" s="14">
        <f t="shared" si="5"/>
        <v>366768.548200001</v>
      </c>
      <c r="I14" s="14">
        <f t="shared" si="6"/>
        <v>104.78667174818237</v>
      </c>
      <c r="J14" s="14">
        <f t="shared" si="0"/>
        <v>36.8959429574375</v>
      </c>
      <c r="K14" s="14">
        <f t="shared" si="0"/>
        <v>36.06122787445662</v>
      </c>
      <c r="L14" s="14">
        <f t="shared" si="7"/>
        <v>-0.8347150829808783</v>
      </c>
      <c r="M14" s="14">
        <f t="shared" si="1"/>
        <v>13105002.474319998</v>
      </c>
      <c r="N14" s="14">
        <f t="shared" si="1"/>
        <v>14236009.463130001</v>
      </c>
      <c r="O14" s="14">
        <f t="shared" si="8"/>
        <v>1131006.9888100028</v>
      </c>
      <c r="P14" s="14">
        <f t="shared" si="9"/>
        <v>108.63034548086713</v>
      </c>
      <c r="Q14" s="14">
        <v>23075697.2972</v>
      </c>
      <c r="R14" s="14">
        <v>23567585.96309</v>
      </c>
      <c r="S14" s="14">
        <f t="shared" si="10"/>
        <v>491888.66588999704</v>
      </c>
      <c r="T14" s="14">
        <f t="shared" si="11"/>
        <v>102.13163077828067</v>
      </c>
      <c r="U14" s="14">
        <f t="shared" si="2"/>
        <v>-2308407.3819400035</v>
      </c>
      <c r="V14" s="14">
        <f t="shared" si="12"/>
        <v>-1302520.5108199976</v>
      </c>
      <c r="W14" s="14">
        <f t="shared" si="13"/>
        <v>56.42507128552627</v>
      </c>
    </row>
    <row r="15" spans="1:23" ht="12.75">
      <c r="A15" s="13" t="s">
        <v>32</v>
      </c>
      <c r="B15" s="14">
        <v>36842479.265769996</v>
      </c>
      <c r="C15" s="14">
        <v>41966412.85181</v>
      </c>
      <c r="D15" s="14">
        <f t="shared" si="3"/>
        <v>5123933.586040005</v>
      </c>
      <c r="E15" s="14">
        <f t="shared" si="4"/>
        <v>113.90767854974571</v>
      </c>
      <c r="F15" s="14">
        <v>10165761.680459999</v>
      </c>
      <c r="G15" s="14">
        <v>11220070.93667</v>
      </c>
      <c r="H15" s="14">
        <f t="shared" si="5"/>
        <v>1054309.2562100012</v>
      </c>
      <c r="I15" s="14">
        <f t="shared" si="6"/>
        <v>110.37117816992041</v>
      </c>
      <c r="J15" s="14">
        <f t="shared" si="0"/>
        <v>27.592501598840318</v>
      </c>
      <c r="K15" s="14">
        <f t="shared" si="0"/>
        <v>26.735835098152975</v>
      </c>
      <c r="L15" s="14">
        <f t="shared" si="7"/>
        <v>-0.8566665006873428</v>
      </c>
      <c r="M15" s="14">
        <f t="shared" si="1"/>
        <v>26676717.585309997</v>
      </c>
      <c r="N15" s="14">
        <f t="shared" si="1"/>
        <v>30746341.915140003</v>
      </c>
      <c r="O15" s="14">
        <f t="shared" si="8"/>
        <v>4069624.3298300058</v>
      </c>
      <c r="P15" s="14">
        <f t="shared" si="9"/>
        <v>115.25534135455638</v>
      </c>
      <c r="Q15" s="14">
        <v>35297657.16498</v>
      </c>
      <c r="R15" s="14">
        <v>44058072.20864</v>
      </c>
      <c r="S15" s="14">
        <f t="shared" si="10"/>
        <v>8760415.04366</v>
      </c>
      <c r="T15" s="14">
        <f t="shared" si="11"/>
        <v>124.81868698172835</v>
      </c>
      <c r="U15" s="14">
        <f t="shared" si="2"/>
        <v>1544822.100789994</v>
      </c>
      <c r="V15" s="14">
        <f t="shared" si="12"/>
        <v>-2091659.3568300009</v>
      </c>
      <c r="W15" s="14">
        <f t="shared" si="13"/>
        <v>-135.3980730700554</v>
      </c>
    </row>
    <row r="16" spans="1:23" ht="12.75">
      <c r="A16" s="13" t="s">
        <v>33</v>
      </c>
      <c r="B16" s="14">
        <v>38557570.19611</v>
      </c>
      <c r="C16" s="14">
        <v>42544398.66965</v>
      </c>
      <c r="D16" s="14">
        <f t="shared" si="3"/>
        <v>3986828.4735400006</v>
      </c>
      <c r="E16" s="14">
        <f t="shared" si="4"/>
        <v>110.33993701693947</v>
      </c>
      <c r="F16" s="14">
        <v>8056804.235560001</v>
      </c>
      <c r="G16" s="14">
        <v>8338068.50216</v>
      </c>
      <c r="H16" s="14">
        <f t="shared" si="5"/>
        <v>281264.2665999988</v>
      </c>
      <c r="I16" s="14">
        <f t="shared" si="6"/>
        <v>103.49101527574163</v>
      </c>
      <c r="J16" s="14">
        <f t="shared" si="0"/>
        <v>20.89551855726852</v>
      </c>
      <c r="K16" s="14">
        <f t="shared" si="0"/>
        <v>19.59851064508792</v>
      </c>
      <c r="L16" s="14">
        <f t="shared" si="7"/>
        <v>-1.2970079121806002</v>
      </c>
      <c r="M16" s="14">
        <f t="shared" si="1"/>
        <v>30500765.960550003</v>
      </c>
      <c r="N16" s="14">
        <f t="shared" si="1"/>
        <v>34206330.167490005</v>
      </c>
      <c r="O16" s="14">
        <f t="shared" si="8"/>
        <v>3705564.2069400027</v>
      </c>
      <c r="P16" s="14">
        <f t="shared" si="9"/>
        <v>112.14908573683957</v>
      </c>
      <c r="Q16" s="14">
        <v>39948436.91028</v>
      </c>
      <c r="R16" s="14">
        <v>44704319.79802</v>
      </c>
      <c r="S16" s="14">
        <f t="shared" si="10"/>
        <v>4755882.887740001</v>
      </c>
      <c r="T16" s="14">
        <f t="shared" si="11"/>
        <v>111.90505375321997</v>
      </c>
      <c r="U16" s="14">
        <f t="shared" si="2"/>
        <v>-1390866.714169994</v>
      </c>
      <c r="V16" s="14">
        <f t="shared" si="12"/>
        <v>-2159921.1283699945</v>
      </c>
      <c r="W16" s="14">
        <f t="shared" si="13"/>
        <v>155.293178445135</v>
      </c>
    </row>
    <row r="17" spans="1:23" ht="12.75">
      <c r="A17" s="13" t="s">
        <v>34</v>
      </c>
      <c r="B17" s="14">
        <v>333560609.06093</v>
      </c>
      <c r="C17" s="14">
        <v>371187219.52515996</v>
      </c>
      <c r="D17" s="14">
        <f t="shared" si="3"/>
        <v>37626610.46422994</v>
      </c>
      <c r="E17" s="14">
        <f t="shared" si="4"/>
        <v>111.28029192960159</v>
      </c>
      <c r="F17" s="14">
        <v>36967774.805690005</v>
      </c>
      <c r="G17" s="14">
        <v>37823916.71565</v>
      </c>
      <c r="H17" s="14">
        <f t="shared" si="5"/>
        <v>856141.9099599943</v>
      </c>
      <c r="I17" s="14">
        <f t="shared" si="6"/>
        <v>102.31591410210663</v>
      </c>
      <c r="J17" s="14">
        <f t="shared" si="0"/>
        <v>11.082775903834996</v>
      </c>
      <c r="K17" s="14">
        <f t="shared" si="0"/>
        <v>10.189983578646949</v>
      </c>
      <c r="L17" s="14">
        <f t="shared" si="7"/>
        <v>-0.8927923251880472</v>
      </c>
      <c r="M17" s="14">
        <f t="shared" si="1"/>
        <v>296592834.25524</v>
      </c>
      <c r="N17" s="14">
        <f t="shared" si="1"/>
        <v>333363302.80950993</v>
      </c>
      <c r="O17" s="14">
        <f t="shared" si="8"/>
        <v>36770468.55426991</v>
      </c>
      <c r="P17" s="14">
        <f t="shared" si="9"/>
        <v>112.39762540002103</v>
      </c>
      <c r="Q17" s="14">
        <v>312928728.74578005</v>
      </c>
      <c r="R17" s="14">
        <v>342538952.10274</v>
      </c>
      <c r="S17" s="14">
        <f t="shared" si="10"/>
        <v>29610223.35695994</v>
      </c>
      <c r="T17" s="14">
        <f t="shared" si="11"/>
        <v>109.46228985610809</v>
      </c>
      <c r="U17" s="14">
        <f t="shared" si="2"/>
        <v>20631880.315149963</v>
      </c>
      <c r="V17" s="14">
        <f t="shared" si="12"/>
        <v>28648267.422419965</v>
      </c>
      <c r="W17" s="14">
        <f t="shared" si="13"/>
        <v>138.85436995959878</v>
      </c>
    </row>
    <row r="18" spans="1:23" ht="12.75">
      <c r="A18" s="13" t="s">
        <v>35</v>
      </c>
      <c r="B18" s="14">
        <v>22690292.043139998</v>
      </c>
      <c r="C18" s="14">
        <v>26217124.383419998</v>
      </c>
      <c r="D18" s="14">
        <f t="shared" si="3"/>
        <v>3526832.34028</v>
      </c>
      <c r="E18" s="14">
        <f t="shared" si="4"/>
        <v>115.54335366673376</v>
      </c>
      <c r="F18" s="14">
        <v>9380161.39944</v>
      </c>
      <c r="G18" s="14">
        <v>11145144.68898</v>
      </c>
      <c r="H18" s="14">
        <f t="shared" si="5"/>
        <v>1764983.2895400003</v>
      </c>
      <c r="I18" s="14">
        <f t="shared" si="6"/>
        <v>118.81612921548846</v>
      </c>
      <c r="J18" s="14">
        <f t="shared" si="0"/>
        <v>41.33997650451539</v>
      </c>
      <c r="K18" s="14">
        <f t="shared" si="0"/>
        <v>42.51093493696934</v>
      </c>
      <c r="L18" s="14">
        <f t="shared" si="7"/>
        <v>1.1709584324539506</v>
      </c>
      <c r="M18" s="14">
        <f t="shared" si="1"/>
        <v>13310130.643699998</v>
      </c>
      <c r="N18" s="14">
        <f t="shared" si="1"/>
        <v>15071979.694439998</v>
      </c>
      <c r="O18" s="14">
        <f t="shared" si="8"/>
        <v>1761849.0507399999</v>
      </c>
      <c r="P18" s="14">
        <f t="shared" si="9"/>
        <v>113.2369027615362</v>
      </c>
      <c r="Q18" s="14">
        <v>22976718.282</v>
      </c>
      <c r="R18" s="14">
        <v>25846354.78527</v>
      </c>
      <c r="S18" s="14">
        <f t="shared" si="10"/>
        <v>2869636.50327</v>
      </c>
      <c r="T18" s="14">
        <f t="shared" si="11"/>
        <v>112.48932274857579</v>
      </c>
      <c r="U18" s="14">
        <f t="shared" si="2"/>
        <v>-286426.23886000365</v>
      </c>
      <c r="V18" s="14">
        <f t="shared" si="12"/>
        <v>370769.59814999625</v>
      </c>
      <c r="W18" s="14">
        <f t="shared" si="13"/>
        <v>-129.44679915697844</v>
      </c>
    </row>
    <row r="19" spans="1:23" ht="12.75">
      <c r="A19" s="13" t="s">
        <v>36</v>
      </c>
      <c r="B19" s="14">
        <v>37191578.69721</v>
      </c>
      <c r="C19" s="14">
        <v>41130394.596080005</v>
      </c>
      <c r="D19" s="14">
        <f t="shared" si="3"/>
        <v>3938815.898870006</v>
      </c>
      <c r="E19" s="14">
        <f t="shared" si="4"/>
        <v>110.59061227526081</v>
      </c>
      <c r="F19" s="14">
        <v>12644229.80248</v>
      </c>
      <c r="G19" s="14">
        <v>13653233.295370001</v>
      </c>
      <c r="H19" s="14">
        <f t="shared" si="5"/>
        <v>1009003.4928900022</v>
      </c>
      <c r="I19" s="14">
        <f t="shared" si="6"/>
        <v>107.97995218887986</v>
      </c>
      <c r="J19" s="14">
        <f t="shared" si="0"/>
        <v>33.99756139802834</v>
      </c>
      <c r="K19" s="14">
        <f t="shared" si="0"/>
        <v>33.19499710482049</v>
      </c>
      <c r="L19" s="14">
        <f t="shared" si="7"/>
        <v>-0.8025642932078512</v>
      </c>
      <c r="M19" s="14">
        <f t="shared" si="1"/>
        <v>24547348.89473</v>
      </c>
      <c r="N19" s="14">
        <f t="shared" si="1"/>
        <v>27477161.300710004</v>
      </c>
      <c r="O19" s="14">
        <f t="shared" si="8"/>
        <v>2929812.405980002</v>
      </c>
      <c r="P19" s="14">
        <f t="shared" si="9"/>
        <v>111.93535162817112</v>
      </c>
      <c r="Q19" s="14">
        <v>39300198.01944</v>
      </c>
      <c r="R19" s="14">
        <v>44689400.65213</v>
      </c>
      <c r="S19" s="14">
        <f t="shared" si="10"/>
        <v>5389202.632689998</v>
      </c>
      <c r="T19" s="14">
        <f t="shared" si="11"/>
        <v>113.71291470344298</v>
      </c>
      <c r="U19" s="14">
        <f t="shared" si="2"/>
        <v>-2108619.322230004</v>
      </c>
      <c r="V19" s="14">
        <f t="shared" si="12"/>
        <v>-3559006.056049995</v>
      </c>
      <c r="W19" s="14">
        <f t="shared" si="13"/>
        <v>168.78371636498673</v>
      </c>
    </row>
    <row r="20" spans="1:23" ht="12.75">
      <c r="A20" s="13" t="s">
        <v>37</v>
      </c>
      <c r="B20" s="14">
        <v>28446618.330849998</v>
      </c>
      <c r="C20" s="14">
        <v>33941318.63148</v>
      </c>
      <c r="D20" s="14">
        <f t="shared" si="3"/>
        <v>5494700.300630003</v>
      </c>
      <c r="E20" s="14">
        <f t="shared" si="4"/>
        <v>119.31582951872726</v>
      </c>
      <c r="F20" s="14">
        <v>8211781.02071</v>
      </c>
      <c r="G20" s="14">
        <v>10788090.23813</v>
      </c>
      <c r="H20" s="14">
        <f t="shared" si="5"/>
        <v>2576309.2174199997</v>
      </c>
      <c r="I20" s="14">
        <f t="shared" si="6"/>
        <v>131.3733307174483</v>
      </c>
      <c r="J20" s="14">
        <f t="shared" si="0"/>
        <v>28.867336444713455</v>
      </c>
      <c r="K20" s="14">
        <f t="shared" si="0"/>
        <v>31.784534818055736</v>
      </c>
      <c r="L20" s="14">
        <f t="shared" si="7"/>
        <v>2.9171983733422806</v>
      </c>
      <c r="M20" s="14">
        <f t="shared" si="1"/>
        <v>20234837.31014</v>
      </c>
      <c r="N20" s="14">
        <f t="shared" si="1"/>
        <v>23153228.39335</v>
      </c>
      <c r="O20" s="14">
        <f t="shared" si="8"/>
        <v>2918391.0832100026</v>
      </c>
      <c r="P20" s="14">
        <f t="shared" si="9"/>
        <v>114.42260710318412</v>
      </c>
      <c r="Q20" s="14">
        <v>31843025.20143</v>
      </c>
      <c r="R20" s="14">
        <v>38527464.05395</v>
      </c>
      <c r="S20" s="14">
        <f t="shared" si="10"/>
        <v>6684438.852519996</v>
      </c>
      <c r="T20" s="14">
        <f t="shared" si="11"/>
        <v>120.99184612716951</v>
      </c>
      <c r="U20" s="14">
        <f t="shared" si="2"/>
        <v>-3396406.8705800027</v>
      </c>
      <c r="V20" s="14">
        <f t="shared" si="12"/>
        <v>-4586145.422469996</v>
      </c>
      <c r="W20" s="14">
        <f t="shared" si="13"/>
        <v>135.02932944211193</v>
      </c>
    </row>
    <row r="21" spans="1:23" ht="12.75">
      <c r="A21" s="13" t="s">
        <v>38</v>
      </c>
      <c r="B21" s="14">
        <v>32223857.7265</v>
      </c>
      <c r="C21" s="14">
        <v>38511709.71759</v>
      </c>
      <c r="D21" s="14">
        <f t="shared" si="3"/>
        <v>6287851.991089996</v>
      </c>
      <c r="E21" s="14">
        <f t="shared" si="4"/>
        <v>119.51303299703635</v>
      </c>
      <c r="F21" s="14">
        <v>14821108.24966</v>
      </c>
      <c r="G21" s="14">
        <v>18433195.40935</v>
      </c>
      <c r="H21" s="14">
        <f t="shared" si="5"/>
        <v>3612087.15969</v>
      </c>
      <c r="I21" s="14">
        <f t="shared" si="6"/>
        <v>124.37123526017606</v>
      </c>
      <c r="J21" s="14">
        <f t="shared" si="0"/>
        <v>45.99420831439289</v>
      </c>
      <c r="K21" s="14">
        <f t="shared" si="0"/>
        <v>47.863871909407194</v>
      </c>
      <c r="L21" s="14">
        <f t="shared" si="7"/>
        <v>1.869663595014302</v>
      </c>
      <c r="M21" s="14">
        <f t="shared" si="1"/>
        <v>17402749.47684</v>
      </c>
      <c r="N21" s="14">
        <f t="shared" si="1"/>
        <v>20078514.308239996</v>
      </c>
      <c r="O21" s="14">
        <f t="shared" si="8"/>
        <v>2675764.831399996</v>
      </c>
      <c r="P21" s="14">
        <f t="shared" si="9"/>
        <v>115.37552922290222</v>
      </c>
      <c r="Q21" s="14">
        <v>33273442.15028</v>
      </c>
      <c r="R21" s="14">
        <v>38311421.69728</v>
      </c>
      <c r="S21" s="14">
        <f t="shared" si="10"/>
        <v>5037979.546999998</v>
      </c>
      <c r="T21" s="14">
        <f t="shared" si="11"/>
        <v>115.1411432704975</v>
      </c>
      <c r="U21" s="14">
        <f t="shared" si="2"/>
        <v>-1049584.423779998</v>
      </c>
      <c r="V21" s="14">
        <f t="shared" si="12"/>
        <v>200288.02030999959</v>
      </c>
      <c r="W21" s="14">
        <f t="shared" si="13"/>
        <v>-19.082602196846405</v>
      </c>
    </row>
    <row r="22" spans="1:23" ht="12.75">
      <c r="A22" s="13" t="s">
        <v>39</v>
      </c>
      <c r="B22" s="14">
        <v>48245022.06438</v>
      </c>
      <c r="C22" s="14">
        <v>49734656.66064</v>
      </c>
      <c r="D22" s="14">
        <f t="shared" si="3"/>
        <v>1489634.5962600037</v>
      </c>
      <c r="E22" s="14">
        <f t="shared" si="4"/>
        <v>103.0876441392693</v>
      </c>
      <c r="F22" s="14">
        <v>14108540.48935</v>
      </c>
      <c r="G22" s="14">
        <v>11299317.61329</v>
      </c>
      <c r="H22" s="14">
        <f t="shared" si="5"/>
        <v>-2809222.8760599997</v>
      </c>
      <c r="I22" s="14">
        <f t="shared" si="6"/>
        <v>80.0884940708036</v>
      </c>
      <c r="J22" s="14">
        <f t="shared" si="0"/>
        <v>29.243515466783343</v>
      </c>
      <c r="K22" s="14">
        <f t="shared" si="0"/>
        <v>22.719203010467908</v>
      </c>
      <c r="L22" s="14">
        <f t="shared" si="7"/>
        <v>-6.524312456315435</v>
      </c>
      <c r="M22" s="14">
        <f t="shared" si="1"/>
        <v>34136481.57503</v>
      </c>
      <c r="N22" s="14">
        <f t="shared" si="1"/>
        <v>38435339.047350004</v>
      </c>
      <c r="O22" s="14">
        <f t="shared" si="8"/>
        <v>4298857.472320005</v>
      </c>
      <c r="P22" s="14">
        <f t="shared" si="9"/>
        <v>112.59314748906202</v>
      </c>
      <c r="Q22" s="14">
        <v>51693762.587919995</v>
      </c>
      <c r="R22" s="14">
        <v>46973730.01682</v>
      </c>
      <c r="S22" s="14">
        <f t="shared" si="10"/>
        <v>-4720032.571099997</v>
      </c>
      <c r="T22" s="14">
        <f t="shared" si="11"/>
        <v>90.86924159743212</v>
      </c>
      <c r="U22" s="14">
        <f t="shared" si="2"/>
        <v>-3448740.5235399976</v>
      </c>
      <c r="V22" s="14">
        <f t="shared" si="12"/>
        <v>2760926.6438200027</v>
      </c>
      <c r="W22" s="14">
        <f t="shared" si="13"/>
        <v>-80.05608496710038</v>
      </c>
    </row>
    <row r="23" spans="1:23" ht="12.75">
      <c r="A23" s="13" t="s">
        <v>40</v>
      </c>
      <c r="B23" s="14">
        <v>51493399.774550006</v>
      </c>
      <c r="C23" s="14">
        <v>52906467.46619</v>
      </c>
      <c r="D23" s="14">
        <f t="shared" si="3"/>
        <v>1413067.691639997</v>
      </c>
      <c r="E23" s="14">
        <f t="shared" si="4"/>
        <v>102.74417245283227</v>
      </c>
      <c r="F23" s="14">
        <v>13291185.60692</v>
      </c>
      <c r="G23" s="14">
        <v>9196005.543</v>
      </c>
      <c r="H23" s="14">
        <f t="shared" si="5"/>
        <v>-4095180.0639200006</v>
      </c>
      <c r="I23" s="14">
        <f t="shared" si="6"/>
        <v>69.18875271903613</v>
      </c>
      <c r="J23" s="14">
        <f t="shared" si="0"/>
        <v>25.8114353783434</v>
      </c>
      <c r="K23" s="14">
        <f t="shared" si="0"/>
        <v>17.38162834038528</v>
      </c>
      <c r="L23" s="14">
        <f t="shared" si="7"/>
        <v>-8.42980703795812</v>
      </c>
      <c r="M23" s="14">
        <f t="shared" si="1"/>
        <v>38202214.16763</v>
      </c>
      <c r="N23" s="14">
        <f t="shared" si="1"/>
        <v>43710461.923190005</v>
      </c>
      <c r="O23" s="14">
        <f t="shared" si="8"/>
        <v>5508247.755560003</v>
      </c>
      <c r="P23" s="14">
        <f t="shared" si="9"/>
        <v>114.41866100061635</v>
      </c>
      <c r="Q23" s="14">
        <v>56066710.2924</v>
      </c>
      <c r="R23" s="14">
        <v>56196005.57901</v>
      </c>
      <c r="S23" s="14">
        <f t="shared" si="10"/>
        <v>129295.28660999984</v>
      </c>
      <c r="T23" s="14">
        <f t="shared" si="11"/>
        <v>100.23060972533557</v>
      </c>
      <c r="U23" s="14">
        <f t="shared" si="2"/>
        <v>-4573310.517849997</v>
      </c>
      <c r="V23" s="14">
        <f t="shared" si="12"/>
        <v>-3289538.1128199995</v>
      </c>
      <c r="W23" s="14">
        <f t="shared" si="13"/>
        <v>71.92903477646378</v>
      </c>
    </row>
    <row r="24" spans="1:23" ht="12.75">
      <c r="A24" s="13" t="s">
        <v>41</v>
      </c>
      <c r="B24" s="14">
        <v>1127684080.51982</v>
      </c>
      <c r="C24" s="14">
        <v>1481778012.6058302</v>
      </c>
      <c r="D24" s="14">
        <f t="shared" si="3"/>
        <v>354093932.0860102</v>
      </c>
      <c r="E24" s="14">
        <f t="shared" si="4"/>
        <v>131.4001002765585</v>
      </c>
      <c r="F24" s="14">
        <v>41820282.56429</v>
      </c>
      <c r="G24" s="14">
        <v>160806007.75843</v>
      </c>
      <c r="H24" s="14">
        <f t="shared" si="5"/>
        <v>118985725.19414</v>
      </c>
      <c r="I24" s="14">
        <f t="shared" si="6"/>
        <v>384.516789218782</v>
      </c>
      <c r="J24" s="14">
        <f t="shared" si="0"/>
        <v>3.7085105027830507</v>
      </c>
      <c r="K24" s="14">
        <f t="shared" si="0"/>
        <v>10.8522333568467</v>
      </c>
      <c r="L24" s="14">
        <f t="shared" si="7"/>
        <v>7.143722854063649</v>
      </c>
      <c r="M24" s="14">
        <f t="shared" si="1"/>
        <v>1085863797.95553</v>
      </c>
      <c r="N24" s="14">
        <f t="shared" si="1"/>
        <v>1320972004.8474002</v>
      </c>
      <c r="O24" s="14">
        <f t="shared" si="8"/>
        <v>235108206.89187026</v>
      </c>
      <c r="P24" s="14">
        <f t="shared" si="9"/>
        <v>121.65172163714577</v>
      </c>
      <c r="Q24" s="14">
        <v>1107593894.5793002</v>
      </c>
      <c r="R24" s="14">
        <v>1400528197.2274098</v>
      </c>
      <c r="S24" s="14">
        <f t="shared" si="10"/>
        <v>292934302.6481097</v>
      </c>
      <c r="T24" s="14">
        <f t="shared" si="11"/>
        <v>126.44780763795882</v>
      </c>
      <c r="U24" s="14">
        <f t="shared" si="2"/>
        <v>20090185.94051981</v>
      </c>
      <c r="V24" s="14">
        <f t="shared" si="12"/>
        <v>81249815.37842035</v>
      </c>
      <c r="W24" s="14">
        <f t="shared" si="13"/>
        <v>404.42540262680177</v>
      </c>
    </row>
    <row r="25" spans="1:23" s="4" customFormat="1" ht="12.75">
      <c r="A25" s="16" t="s">
        <v>42</v>
      </c>
      <c r="B25" s="17">
        <f>SUM(B7:B24)</f>
        <v>2102888188.22989</v>
      </c>
      <c r="C25" s="17">
        <f aca="true" t="shared" si="14" ref="C25:H25">SUM(C7:C24)</f>
        <v>2575517212.5176897</v>
      </c>
      <c r="D25" s="17">
        <f t="shared" si="14"/>
        <v>472629024.2878002</v>
      </c>
      <c r="E25" s="17">
        <f t="shared" si="4"/>
        <v>122.47523320227671</v>
      </c>
      <c r="F25" s="17">
        <f t="shared" si="14"/>
        <v>277793374.03841996</v>
      </c>
      <c r="G25" s="17">
        <f t="shared" si="14"/>
        <v>412485933.6175501</v>
      </c>
      <c r="H25" s="17">
        <f t="shared" si="14"/>
        <v>134692559.57913</v>
      </c>
      <c r="I25" s="17">
        <f t="shared" si="6"/>
        <v>148.48659909379322</v>
      </c>
      <c r="J25" s="17">
        <f t="shared" si="0"/>
        <v>13.210087706672272</v>
      </c>
      <c r="K25" s="17">
        <f t="shared" si="0"/>
        <v>16.01565431645186</v>
      </c>
      <c r="L25" s="17">
        <f t="shared" si="7"/>
        <v>2.8055666097795893</v>
      </c>
      <c r="M25" s="17">
        <f>SUM(M7:M24)</f>
        <v>1825094814.1914697</v>
      </c>
      <c r="N25" s="17">
        <f>SUM(N7:N24)</f>
        <v>2163031278.9001403</v>
      </c>
      <c r="O25" s="17">
        <f>SUM(O7:O24)</f>
        <v>337936464.7086702</v>
      </c>
      <c r="P25" s="17">
        <f t="shared" si="9"/>
        <v>118.51610459253752</v>
      </c>
      <c r="Q25" s="17">
        <f>SUM(Q7:Q24)</f>
        <v>2093285135.35513</v>
      </c>
      <c r="R25" s="17">
        <f>SUM(R7:R24)</f>
        <v>2489991754.7921495</v>
      </c>
      <c r="S25" s="17">
        <f>SUM(S7:S24)</f>
        <v>396706619.43701965</v>
      </c>
      <c r="T25" s="17">
        <f t="shared" si="11"/>
        <v>118.9513895043122</v>
      </c>
      <c r="U25" s="17">
        <f>SUM(U7:U24)</f>
        <v>9603052.87475976</v>
      </c>
      <c r="V25" s="17">
        <f>SUM(V7:V24)</f>
        <v>85525457.72554035</v>
      </c>
      <c r="W25" s="17">
        <f t="shared" si="13"/>
        <v>890.6069646906942</v>
      </c>
    </row>
    <row r="26" spans="1:23" s="4" customFormat="1" ht="12.75">
      <c r="A26" s="10" t="s">
        <v>128</v>
      </c>
      <c r="B26" s="17"/>
      <c r="C26" s="17"/>
      <c r="D26" s="14"/>
      <c r="E26" s="14"/>
      <c r="F26" s="17"/>
      <c r="G26" s="17"/>
      <c r="H26" s="14"/>
      <c r="I26" s="14"/>
      <c r="J26" s="14"/>
      <c r="K26" s="14"/>
      <c r="L26" s="14"/>
      <c r="M26" s="17"/>
      <c r="N26" s="14"/>
      <c r="O26" s="14"/>
      <c r="P26" s="14"/>
      <c r="Q26" s="17"/>
      <c r="R26" s="17"/>
      <c r="S26" s="14"/>
      <c r="T26" s="14"/>
      <c r="U26" s="17"/>
      <c r="V26" s="17"/>
      <c r="W26" s="14"/>
    </row>
    <row r="27" spans="1:23" ht="12.75">
      <c r="A27" s="13" t="s">
        <v>44</v>
      </c>
      <c r="B27" s="14">
        <v>31850910.313</v>
      </c>
      <c r="C27" s="14">
        <v>35935356.06774</v>
      </c>
      <c r="D27" s="14">
        <f t="shared" si="3"/>
        <v>4084445.75474</v>
      </c>
      <c r="E27" s="14">
        <f t="shared" si="4"/>
        <v>112.82363899368026</v>
      </c>
      <c r="F27" s="14">
        <v>9824680.610040002</v>
      </c>
      <c r="G27" s="14">
        <v>9866583.06908</v>
      </c>
      <c r="H27" s="14">
        <f t="shared" si="5"/>
        <v>41902.45903999917</v>
      </c>
      <c r="I27" s="14">
        <f t="shared" si="6"/>
        <v>100.42650199740008</v>
      </c>
      <c r="J27" s="14">
        <f t="shared" si="0"/>
        <v>30.84583929781763</v>
      </c>
      <c r="K27" s="14">
        <f t="shared" si="0"/>
        <v>27.456477822234408</v>
      </c>
      <c r="L27" s="14">
        <f t="shared" si="7"/>
        <v>-3.3893614755832218</v>
      </c>
      <c r="M27" s="14">
        <f aca="true" t="shared" si="15" ref="M27:M37">B27-F27</f>
        <v>22026229.70296</v>
      </c>
      <c r="N27" s="14">
        <f aca="true" t="shared" si="16" ref="N27:N89">C27-G27</f>
        <v>26068772.99866</v>
      </c>
      <c r="O27" s="14">
        <f t="shared" si="8"/>
        <v>4042543.2956999987</v>
      </c>
      <c r="P27" s="14">
        <f t="shared" si="9"/>
        <v>118.35331488964151</v>
      </c>
      <c r="Q27" s="14">
        <v>32339620.91723</v>
      </c>
      <c r="R27" s="14">
        <v>36094035.735199995</v>
      </c>
      <c r="S27" s="14">
        <f t="shared" si="10"/>
        <v>3754414.8179699965</v>
      </c>
      <c r="T27" s="14">
        <f t="shared" si="11"/>
        <v>111.60933465354788</v>
      </c>
      <c r="U27" s="14">
        <f aca="true" t="shared" si="17" ref="U27:V90">B27-Q27</f>
        <v>-488710.60422999784</v>
      </c>
      <c r="V27" s="14">
        <f t="shared" si="12"/>
        <v>-158679.66745999455</v>
      </c>
      <c r="W27" s="14">
        <f t="shared" si="13"/>
        <v>32.4690452972689</v>
      </c>
    </row>
    <row r="28" spans="1:23" ht="12.75">
      <c r="A28" s="13" t="s">
        <v>45</v>
      </c>
      <c r="B28" s="14">
        <v>49551048.57991</v>
      </c>
      <c r="C28" s="14">
        <v>58075921.943</v>
      </c>
      <c r="D28" s="14">
        <f t="shared" si="3"/>
        <v>8524873.363090001</v>
      </c>
      <c r="E28" s="14">
        <f t="shared" si="4"/>
        <v>117.20422394158238</v>
      </c>
      <c r="F28" s="14">
        <v>8222147.14845</v>
      </c>
      <c r="G28" s="14">
        <v>9794106.71398</v>
      </c>
      <c r="H28" s="14">
        <f t="shared" si="5"/>
        <v>1571959.5655300003</v>
      </c>
      <c r="I28" s="14">
        <f t="shared" si="6"/>
        <v>119.11860171252637</v>
      </c>
      <c r="J28" s="14">
        <f t="shared" si="0"/>
        <v>16.593285882114696</v>
      </c>
      <c r="K28" s="14">
        <f t="shared" si="0"/>
        <v>16.864315513738482</v>
      </c>
      <c r="L28" s="14">
        <f t="shared" si="7"/>
        <v>0.27102963162378657</v>
      </c>
      <c r="M28" s="14">
        <f t="shared" si="15"/>
        <v>41328901.43146</v>
      </c>
      <c r="N28" s="14">
        <f t="shared" si="16"/>
        <v>48281815.22902</v>
      </c>
      <c r="O28" s="14">
        <f t="shared" si="8"/>
        <v>6952913.797559999</v>
      </c>
      <c r="P28" s="14">
        <f t="shared" si="9"/>
        <v>116.82336949868058</v>
      </c>
      <c r="Q28" s="14">
        <v>48565642.8115</v>
      </c>
      <c r="R28" s="14">
        <v>59331063.56872</v>
      </c>
      <c r="S28" s="14">
        <f t="shared" si="10"/>
        <v>10765420.75722</v>
      </c>
      <c r="T28" s="14">
        <f t="shared" si="11"/>
        <v>122.16674202996613</v>
      </c>
      <c r="U28" s="14">
        <f t="shared" si="17"/>
        <v>985405.7684100047</v>
      </c>
      <c r="V28" s="14">
        <f t="shared" si="12"/>
        <v>-1255141.6257199943</v>
      </c>
      <c r="W28" s="14">
        <f t="shared" si="13"/>
        <v>-127.37307472283426</v>
      </c>
    </row>
    <row r="29" spans="1:23" ht="12.75">
      <c r="A29" s="13" t="s">
        <v>46</v>
      </c>
      <c r="B29" s="14">
        <v>60969545.650699995</v>
      </c>
      <c r="C29" s="14">
        <v>62807345.11124</v>
      </c>
      <c r="D29" s="14">
        <f t="shared" si="3"/>
        <v>1837799.460540004</v>
      </c>
      <c r="E29" s="14">
        <f t="shared" si="4"/>
        <v>103.0142908905192</v>
      </c>
      <c r="F29" s="14">
        <v>21882664.32473</v>
      </c>
      <c r="G29" s="14">
        <v>21284832.71514</v>
      </c>
      <c r="H29" s="14">
        <f t="shared" si="5"/>
        <v>-597831.6095900014</v>
      </c>
      <c r="I29" s="14">
        <f t="shared" si="6"/>
        <v>97.26801270303095</v>
      </c>
      <c r="J29" s="14">
        <f t="shared" si="0"/>
        <v>35.8911389140043</v>
      </c>
      <c r="K29" s="14">
        <f t="shared" si="0"/>
        <v>33.8890820451681</v>
      </c>
      <c r="L29" s="14">
        <f t="shared" si="7"/>
        <v>-2.002056868836199</v>
      </c>
      <c r="M29" s="14">
        <f t="shared" si="15"/>
        <v>39086881.325969994</v>
      </c>
      <c r="N29" s="14">
        <f t="shared" si="16"/>
        <v>41522512.3961</v>
      </c>
      <c r="O29" s="14">
        <f t="shared" si="8"/>
        <v>2435631.0701300055</v>
      </c>
      <c r="P29" s="14">
        <f t="shared" si="9"/>
        <v>106.23132618286364</v>
      </c>
      <c r="Q29" s="14">
        <v>61188787.72686</v>
      </c>
      <c r="R29" s="14">
        <v>68418825.05452</v>
      </c>
      <c r="S29" s="14">
        <f t="shared" si="10"/>
        <v>7230037.327659994</v>
      </c>
      <c r="T29" s="14">
        <f t="shared" si="11"/>
        <v>111.8159512490002</v>
      </c>
      <c r="U29" s="14">
        <f t="shared" si="17"/>
        <v>-219242.07616000623</v>
      </c>
      <c r="V29" s="14">
        <f t="shared" si="12"/>
        <v>-5611479.9432799965</v>
      </c>
      <c r="W29" s="14">
        <f t="shared" si="13"/>
        <v>2559.490423354983</v>
      </c>
    </row>
    <row r="30" spans="1:23" ht="12.75">
      <c r="A30" s="13" t="s">
        <v>47</v>
      </c>
      <c r="B30" s="14">
        <v>46174525.54087</v>
      </c>
      <c r="C30" s="14">
        <v>50693254.82863</v>
      </c>
      <c r="D30" s="14">
        <f t="shared" si="3"/>
        <v>4518729.287759997</v>
      </c>
      <c r="E30" s="14">
        <f t="shared" si="4"/>
        <v>109.78619538550618</v>
      </c>
      <c r="F30" s="14">
        <v>10226466.78878</v>
      </c>
      <c r="G30" s="14">
        <v>10497557.37553</v>
      </c>
      <c r="H30" s="14">
        <f t="shared" si="5"/>
        <v>271090.5867500007</v>
      </c>
      <c r="I30" s="14">
        <f t="shared" si="6"/>
        <v>102.65087241125575</v>
      </c>
      <c r="J30" s="14">
        <f t="shared" si="0"/>
        <v>22.147421481847925</v>
      </c>
      <c r="K30" s="14">
        <f t="shared" si="0"/>
        <v>20.707996381406744</v>
      </c>
      <c r="L30" s="14">
        <f t="shared" si="7"/>
        <v>-1.4394251004411807</v>
      </c>
      <c r="M30" s="14">
        <f t="shared" si="15"/>
        <v>35948058.75209001</v>
      </c>
      <c r="N30" s="14">
        <f t="shared" si="16"/>
        <v>40195697.453099996</v>
      </c>
      <c r="O30" s="14">
        <f t="shared" si="8"/>
        <v>4247638.701009989</v>
      </c>
      <c r="P30" s="14">
        <f t="shared" si="9"/>
        <v>111.81604472804261</v>
      </c>
      <c r="Q30" s="14">
        <v>53031927.346300006</v>
      </c>
      <c r="R30" s="14">
        <v>58354816.17682</v>
      </c>
      <c r="S30" s="14">
        <f t="shared" si="10"/>
        <v>5322888.830519997</v>
      </c>
      <c r="T30" s="14">
        <f t="shared" si="11"/>
        <v>110.0371400717937</v>
      </c>
      <c r="U30" s="14">
        <f t="shared" si="17"/>
        <v>-6857401.8054300025</v>
      </c>
      <c r="V30" s="14">
        <f t="shared" si="12"/>
        <v>-7661561.348190002</v>
      </c>
      <c r="W30" s="14">
        <f t="shared" si="13"/>
        <v>111.72688381951352</v>
      </c>
    </row>
    <row r="31" spans="1:23" ht="12.75">
      <c r="A31" s="13" t="s">
        <v>48</v>
      </c>
      <c r="B31" s="14">
        <v>38550933.395959996</v>
      </c>
      <c r="C31" s="14">
        <v>48581456.44601</v>
      </c>
      <c r="D31" s="14">
        <f t="shared" si="3"/>
        <v>10030523.050050005</v>
      </c>
      <c r="E31" s="14">
        <f t="shared" si="4"/>
        <v>126.01888506051367</v>
      </c>
      <c r="F31" s="14">
        <v>12053723.243</v>
      </c>
      <c r="G31" s="14">
        <v>19029700.43494</v>
      </c>
      <c r="H31" s="14">
        <f t="shared" si="5"/>
        <v>6975977.191939998</v>
      </c>
      <c r="I31" s="14">
        <f t="shared" si="6"/>
        <v>157.87404481840233</v>
      </c>
      <c r="J31" s="14">
        <f t="shared" si="0"/>
        <v>31.267007517548688</v>
      </c>
      <c r="K31" s="14">
        <f t="shared" si="0"/>
        <v>39.17070797597076</v>
      </c>
      <c r="L31" s="14">
        <f t="shared" si="7"/>
        <v>7.903700458422069</v>
      </c>
      <c r="M31" s="14">
        <f t="shared" si="15"/>
        <v>26497210.152959995</v>
      </c>
      <c r="N31" s="14">
        <f t="shared" si="16"/>
        <v>29551756.011070002</v>
      </c>
      <c r="O31" s="14">
        <f t="shared" si="8"/>
        <v>3054545.858110007</v>
      </c>
      <c r="P31" s="14">
        <f t="shared" si="9"/>
        <v>111.5278017590421</v>
      </c>
      <c r="Q31" s="14">
        <v>41507358.76216</v>
      </c>
      <c r="R31" s="14">
        <v>48614704.01873</v>
      </c>
      <c r="S31" s="14">
        <f t="shared" si="10"/>
        <v>7107345.2565699965</v>
      </c>
      <c r="T31" s="14">
        <f t="shared" si="11"/>
        <v>117.1230968881821</v>
      </c>
      <c r="U31" s="14">
        <f t="shared" si="17"/>
        <v>-2956425.3662000075</v>
      </c>
      <c r="V31" s="14">
        <f t="shared" si="12"/>
        <v>-33247.57271999866</v>
      </c>
      <c r="W31" s="14">
        <f t="shared" si="13"/>
        <v>1.124586911616608</v>
      </c>
    </row>
    <row r="32" spans="1:23" ht="12.75">
      <c r="A32" s="13" t="s">
        <v>49</v>
      </c>
      <c r="B32" s="14">
        <v>71342566.97260001</v>
      </c>
      <c r="C32" s="14">
        <v>82312442.22019</v>
      </c>
      <c r="D32" s="14">
        <f t="shared" si="3"/>
        <v>10969875.24758999</v>
      </c>
      <c r="E32" s="14">
        <f t="shared" si="4"/>
        <v>115.37633941851728</v>
      </c>
      <c r="F32" s="14">
        <v>9890269.539239999</v>
      </c>
      <c r="G32" s="14">
        <v>12603728.82135</v>
      </c>
      <c r="H32" s="14">
        <f t="shared" si="5"/>
        <v>2713459.282110002</v>
      </c>
      <c r="I32" s="14">
        <f t="shared" si="6"/>
        <v>127.43564542244532</v>
      </c>
      <c r="J32" s="14">
        <f t="shared" si="0"/>
        <v>13.863069355267912</v>
      </c>
      <c r="K32" s="14">
        <f t="shared" si="0"/>
        <v>15.312057911772778</v>
      </c>
      <c r="L32" s="14">
        <f t="shared" si="7"/>
        <v>1.4489885565048652</v>
      </c>
      <c r="M32" s="14">
        <f t="shared" si="15"/>
        <v>61452297.43336001</v>
      </c>
      <c r="N32" s="14">
        <f t="shared" si="16"/>
        <v>69708713.39884001</v>
      </c>
      <c r="O32" s="14">
        <f t="shared" si="8"/>
        <v>8256415.96548</v>
      </c>
      <c r="P32" s="14">
        <f t="shared" si="9"/>
        <v>113.43548786672038</v>
      </c>
      <c r="Q32" s="14">
        <v>69146520.51266</v>
      </c>
      <c r="R32" s="14">
        <v>80124390.30467999</v>
      </c>
      <c r="S32" s="14">
        <f t="shared" si="10"/>
        <v>10977869.792019993</v>
      </c>
      <c r="T32" s="14">
        <f t="shared" si="11"/>
        <v>115.87624324496568</v>
      </c>
      <c r="U32" s="14">
        <f t="shared" si="17"/>
        <v>2196046.4599400163</v>
      </c>
      <c r="V32" s="14">
        <f t="shared" si="12"/>
        <v>2188051.9155100137</v>
      </c>
      <c r="W32" s="14">
        <f t="shared" si="13"/>
        <v>99.63595740910596</v>
      </c>
    </row>
    <row r="33" spans="1:23" ht="12.75">
      <c r="A33" s="13" t="s">
        <v>50</v>
      </c>
      <c r="B33" s="14">
        <v>52048058.14153</v>
      </c>
      <c r="C33" s="14">
        <v>56599960.652629994</v>
      </c>
      <c r="D33" s="14">
        <f t="shared" si="3"/>
        <v>4551902.511099994</v>
      </c>
      <c r="E33" s="14">
        <f t="shared" si="4"/>
        <v>108.74557605727074</v>
      </c>
      <c r="F33" s="14">
        <v>10532830.396620002</v>
      </c>
      <c r="G33" s="14">
        <v>10665631.76409</v>
      </c>
      <c r="H33" s="14">
        <f t="shared" si="5"/>
        <v>132801.36746999808</v>
      </c>
      <c r="I33" s="14">
        <f t="shared" si="6"/>
        <v>101.26083267715593</v>
      </c>
      <c r="J33" s="14">
        <f t="shared" si="0"/>
        <v>20.236740375556266</v>
      </c>
      <c r="K33" s="14">
        <f t="shared" si="0"/>
        <v>18.843885474670213</v>
      </c>
      <c r="L33" s="14">
        <f t="shared" si="7"/>
        <v>-1.3928549008860536</v>
      </c>
      <c r="M33" s="14">
        <f t="shared" si="15"/>
        <v>41515227.74491</v>
      </c>
      <c r="N33" s="14">
        <f t="shared" si="16"/>
        <v>45934328.88853999</v>
      </c>
      <c r="O33" s="14">
        <f t="shared" si="8"/>
        <v>4419101.1436299905</v>
      </c>
      <c r="P33" s="14">
        <f t="shared" si="9"/>
        <v>110.64453065459045</v>
      </c>
      <c r="Q33" s="14">
        <v>49608534.25398</v>
      </c>
      <c r="R33" s="14">
        <v>55817895.38459</v>
      </c>
      <c r="S33" s="14">
        <f t="shared" si="10"/>
        <v>6209361.130609997</v>
      </c>
      <c r="T33" s="14">
        <f t="shared" si="11"/>
        <v>112.51671960074457</v>
      </c>
      <c r="U33" s="14">
        <f t="shared" si="17"/>
        <v>2439523.8875499964</v>
      </c>
      <c r="V33" s="14">
        <f t="shared" si="12"/>
        <v>782065.2680399939</v>
      </c>
      <c r="W33" s="14">
        <f t="shared" si="13"/>
        <v>32.058110684270396</v>
      </c>
    </row>
    <row r="34" spans="1:23" ht="12.75">
      <c r="A34" s="13" t="s">
        <v>51</v>
      </c>
      <c r="B34" s="14">
        <v>23099678.172939997</v>
      </c>
      <c r="C34" s="14">
        <v>28148605.48943</v>
      </c>
      <c r="D34" s="14">
        <f t="shared" si="3"/>
        <v>5048927.316490002</v>
      </c>
      <c r="E34" s="14">
        <f t="shared" si="4"/>
        <v>121.85713272146164</v>
      </c>
      <c r="F34" s="14">
        <v>5487603.263850001</v>
      </c>
      <c r="G34" s="14">
        <v>7587835.16534</v>
      </c>
      <c r="H34" s="14">
        <f t="shared" si="5"/>
        <v>2100231.901489999</v>
      </c>
      <c r="I34" s="14">
        <f t="shared" si="6"/>
        <v>138.2722984973319</v>
      </c>
      <c r="J34" s="14">
        <f t="shared" si="0"/>
        <v>23.75618925409284</v>
      </c>
      <c r="K34" s="14">
        <f t="shared" si="0"/>
        <v>26.95634484695622</v>
      </c>
      <c r="L34" s="14">
        <f t="shared" si="7"/>
        <v>3.200155592863382</v>
      </c>
      <c r="M34" s="14">
        <f t="shared" si="15"/>
        <v>17612074.909089997</v>
      </c>
      <c r="N34" s="14">
        <f t="shared" si="16"/>
        <v>20560770.32409</v>
      </c>
      <c r="O34" s="14">
        <f t="shared" si="8"/>
        <v>2948695.415000003</v>
      </c>
      <c r="P34" s="14">
        <f t="shared" si="9"/>
        <v>116.74246464553765</v>
      </c>
      <c r="Q34" s="14">
        <v>26638740.72609</v>
      </c>
      <c r="R34" s="14">
        <v>28101036.16545</v>
      </c>
      <c r="S34" s="14">
        <f t="shared" si="10"/>
        <v>1462295.4393600002</v>
      </c>
      <c r="T34" s="14">
        <f t="shared" si="11"/>
        <v>105.48935647670396</v>
      </c>
      <c r="U34" s="14">
        <f t="shared" si="17"/>
        <v>-3539062.553150002</v>
      </c>
      <c r="V34" s="14">
        <f t="shared" si="12"/>
        <v>47569.32397999987</v>
      </c>
      <c r="W34" s="14">
        <f t="shared" si="13"/>
        <v>-1.3441221584981593</v>
      </c>
    </row>
    <row r="35" spans="1:23" ht="12.75">
      <c r="A35" s="13" t="s">
        <v>52</v>
      </c>
      <c r="B35" s="14">
        <v>22504551.279689997</v>
      </c>
      <c r="C35" s="14">
        <v>27844497.98057</v>
      </c>
      <c r="D35" s="14">
        <f t="shared" si="3"/>
        <v>5339946.700880002</v>
      </c>
      <c r="E35" s="14">
        <f t="shared" si="4"/>
        <v>123.72829670991582</v>
      </c>
      <c r="F35" s="14">
        <v>9034125.08089</v>
      </c>
      <c r="G35" s="14">
        <v>12367603.542690001</v>
      </c>
      <c r="H35" s="14">
        <f t="shared" si="5"/>
        <v>3333478.4618000016</v>
      </c>
      <c r="I35" s="14">
        <f t="shared" si="6"/>
        <v>136.89874151567096</v>
      </c>
      <c r="J35" s="14">
        <f t="shared" si="0"/>
        <v>40.14354682576211</v>
      </c>
      <c r="K35" s="14">
        <f t="shared" si="0"/>
        <v>44.41668710033905</v>
      </c>
      <c r="L35" s="14">
        <f t="shared" si="7"/>
        <v>4.273140274576939</v>
      </c>
      <c r="M35" s="14">
        <f t="shared" si="15"/>
        <v>13470426.198799998</v>
      </c>
      <c r="N35" s="14">
        <f t="shared" si="16"/>
        <v>15476894.437879998</v>
      </c>
      <c r="O35" s="14">
        <f t="shared" si="8"/>
        <v>2006468.2390800007</v>
      </c>
      <c r="P35" s="14">
        <f t="shared" si="9"/>
        <v>114.89535824233047</v>
      </c>
      <c r="Q35" s="14">
        <v>23215915.308220003</v>
      </c>
      <c r="R35" s="14">
        <v>28302235.86913</v>
      </c>
      <c r="S35" s="14">
        <f t="shared" si="10"/>
        <v>5086320.560909998</v>
      </c>
      <c r="T35" s="14">
        <f t="shared" si="11"/>
        <v>121.90876600548717</v>
      </c>
      <c r="U35" s="14">
        <f t="shared" si="17"/>
        <v>-711364.0285300054</v>
      </c>
      <c r="V35" s="14">
        <f t="shared" si="12"/>
        <v>-457737.8885600008</v>
      </c>
      <c r="W35" s="14">
        <f t="shared" si="13"/>
        <v>64.34650477138842</v>
      </c>
    </row>
    <row r="36" spans="1:23" ht="12.75">
      <c r="A36" s="13" t="s">
        <v>53</v>
      </c>
      <c r="B36" s="14">
        <v>351096086.19736</v>
      </c>
      <c r="C36" s="14">
        <v>405626473.06675</v>
      </c>
      <c r="D36" s="14">
        <f t="shared" si="3"/>
        <v>54530386.86939001</v>
      </c>
      <c r="E36" s="14">
        <f t="shared" si="4"/>
        <v>115.53147101695036</v>
      </c>
      <c r="F36" s="14">
        <v>32098580.11871</v>
      </c>
      <c r="G36" s="14">
        <v>36916475.18521</v>
      </c>
      <c r="H36" s="14">
        <f t="shared" si="5"/>
        <v>4817895.066499997</v>
      </c>
      <c r="I36" s="14">
        <f t="shared" si="6"/>
        <v>115.0096828229847</v>
      </c>
      <c r="J36" s="14">
        <f t="shared" si="0"/>
        <v>9.14239189230568</v>
      </c>
      <c r="K36" s="14">
        <f t="shared" si="0"/>
        <v>9.101101046512566</v>
      </c>
      <c r="L36" s="14">
        <f t="shared" si="7"/>
        <v>-0.04129084579311382</v>
      </c>
      <c r="M36" s="14">
        <f t="shared" si="15"/>
        <v>318997506.07865</v>
      </c>
      <c r="N36" s="14">
        <f t="shared" si="16"/>
        <v>368709997.88154</v>
      </c>
      <c r="O36" s="14">
        <f t="shared" si="8"/>
        <v>49712491.80289</v>
      </c>
      <c r="P36" s="14">
        <f t="shared" si="9"/>
        <v>115.58397506425433</v>
      </c>
      <c r="Q36" s="14">
        <v>362863114.98611</v>
      </c>
      <c r="R36" s="14">
        <v>409315487.64778996</v>
      </c>
      <c r="S36" s="14">
        <f t="shared" si="10"/>
        <v>46452372.66167998</v>
      </c>
      <c r="T36" s="14">
        <f t="shared" si="11"/>
        <v>112.80162428839265</v>
      </c>
      <c r="U36" s="14">
        <f t="shared" si="17"/>
        <v>-11767028.788749993</v>
      </c>
      <c r="V36" s="14">
        <f t="shared" si="12"/>
        <v>-3689014.581039965</v>
      </c>
      <c r="W36" s="14">
        <f t="shared" si="13"/>
        <v>31.35043388834819</v>
      </c>
    </row>
    <row r="37" spans="1:23" ht="12.75">
      <c r="A37" s="13" t="s">
        <v>54</v>
      </c>
      <c r="B37" s="14">
        <v>11340479.12644</v>
      </c>
      <c r="C37" s="14">
        <v>14186499.33357</v>
      </c>
      <c r="D37" s="14">
        <f t="shared" si="3"/>
        <v>2846020.20713</v>
      </c>
      <c r="E37" s="14">
        <f t="shared" si="4"/>
        <v>125.09611962068328</v>
      </c>
      <c r="F37" s="14">
        <v>2672758.33787</v>
      </c>
      <c r="G37" s="14">
        <v>2819680.4449299998</v>
      </c>
      <c r="H37" s="14">
        <f t="shared" si="5"/>
        <v>146922.10705999983</v>
      </c>
      <c r="I37" s="14">
        <f t="shared" si="6"/>
        <v>105.49702174634639</v>
      </c>
      <c r="J37" s="14">
        <f t="shared" si="0"/>
        <v>23.568301727557003</v>
      </c>
      <c r="K37" s="14">
        <f t="shared" si="0"/>
        <v>19.875801483017682</v>
      </c>
      <c r="L37" s="14">
        <f t="shared" si="7"/>
        <v>-3.692500244539321</v>
      </c>
      <c r="M37" s="14">
        <f t="shared" si="15"/>
        <v>8667720.78857</v>
      </c>
      <c r="N37" s="14">
        <f t="shared" si="16"/>
        <v>11366818.88864</v>
      </c>
      <c r="O37" s="14">
        <f t="shared" si="8"/>
        <v>2699098.1000699997</v>
      </c>
      <c r="P37" s="14">
        <f t="shared" si="9"/>
        <v>131.1396521174201</v>
      </c>
      <c r="Q37" s="14">
        <v>11029835.23793</v>
      </c>
      <c r="R37" s="14">
        <v>11475452.668370001</v>
      </c>
      <c r="S37" s="14">
        <f t="shared" si="10"/>
        <v>445617.4304400012</v>
      </c>
      <c r="T37" s="14">
        <f t="shared" si="11"/>
        <v>104.04010958302973</v>
      </c>
      <c r="U37" s="14">
        <f t="shared" si="17"/>
        <v>310643.88850999996</v>
      </c>
      <c r="V37" s="14">
        <f t="shared" si="12"/>
        <v>2711046.6651999988</v>
      </c>
      <c r="W37" s="14">
        <f t="shared" si="13"/>
        <v>872.7184939010082</v>
      </c>
    </row>
    <row r="38" spans="1:23" s="4" customFormat="1" ht="12.75">
      <c r="A38" s="16" t="s">
        <v>129</v>
      </c>
      <c r="B38" s="17">
        <f>SUM(B27:B37)</f>
        <v>758528383.371</v>
      </c>
      <c r="C38" s="17">
        <f aca="true" t="shared" si="18" ref="C38:V38">SUM(C27:C37)</f>
        <v>870811813.13976</v>
      </c>
      <c r="D38" s="17">
        <f t="shared" si="18"/>
        <v>112283429.76876001</v>
      </c>
      <c r="E38" s="17">
        <f t="shared" si="4"/>
        <v>114.80279871265431</v>
      </c>
      <c r="F38" s="17">
        <f t="shared" si="18"/>
        <v>131925848.85218</v>
      </c>
      <c r="G38" s="17">
        <f t="shared" si="18"/>
        <v>153433735.23228</v>
      </c>
      <c r="H38" s="17">
        <f t="shared" si="18"/>
        <v>21507886.380099997</v>
      </c>
      <c r="I38" s="17">
        <f t="shared" si="6"/>
        <v>116.3030115532545</v>
      </c>
      <c r="J38" s="17">
        <f t="shared" si="0"/>
        <v>17.392341769187876</v>
      </c>
      <c r="K38" s="17">
        <f t="shared" si="0"/>
        <v>17.619620326355726</v>
      </c>
      <c r="L38" s="17">
        <f t="shared" si="7"/>
        <v>0.22727855716784973</v>
      </c>
      <c r="M38" s="17">
        <f t="shared" si="18"/>
        <v>626602534.51882</v>
      </c>
      <c r="N38" s="17">
        <f t="shared" si="18"/>
        <v>717378077.90748</v>
      </c>
      <c r="O38" s="17">
        <f t="shared" si="18"/>
        <v>90775543.38866</v>
      </c>
      <c r="P38" s="17">
        <f t="shared" si="9"/>
        <v>114.48694162374689</v>
      </c>
      <c r="Q38" s="17">
        <f t="shared" si="18"/>
        <v>779135998.5890399</v>
      </c>
      <c r="R38" s="17">
        <f t="shared" si="18"/>
        <v>883949942.594</v>
      </c>
      <c r="S38" s="17">
        <f t="shared" si="18"/>
        <v>104813944.00495996</v>
      </c>
      <c r="T38" s="17">
        <f t="shared" si="11"/>
        <v>113.4525864797379</v>
      </c>
      <c r="U38" s="17">
        <f t="shared" si="18"/>
        <v>-20607615.218039997</v>
      </c>
      <c r="V38" s="17">
        <f t="shared" si="18"/>
        <v>-13138129.454239946</v>
      </c>
      <c r="W38" s="17">
        <f t="shared" si="13"/>
        <v>63.75375954583416</v>
      </c>
    </row>
    <row r="39" spans="1:23" s="4" customFormat="1" ht="12.75">
      <c r="A39" s="10" t="s">
        <v>55</v>
      </c>
      <c r="B39" s="17"/>
      <c r="C39" s="17"/>
      <c r="D39" s="14"/>
      <c r="E39" s="14"/>
      <c r="F39" s="17"/>
      <c r="G39" s="17"/>
      <c r="H39" s="14"/>
      <c r="I39" s="14"/>
      <c r="J39" s="14"/>
      <c r="K39" s="14"/>
      <c r="L39" s="14"/>
      <c r="M39" s="14"/>
      <c r="N39" s="14"/>
      <c r="O39" s="14"/>
      <c r="P39" s="14"/>
      <c r="Q39" s="17"/>
      <c r="R39" s="17"/>
      <c r="S39" s="14"/>
      <c r="T39" s="14"/>
      <c r="U39" s="17"/>
      <c r="V39" s="17"/>
      <c r="W39" s="14"/>
    </row>
    <row r="40" spans="1:23" ht="12.75">
      <c r="A40" s="13" t="s">
        <v>56</v>
      </c>
      <c r="B40" s="14">
        <v>9236714.60561</v>
      </c>
      <c r="C40" s="14">
        <v>9451479.53542</v>
      </c>
      <c r="D40" s="14">
        <f t="shared" si="3"/>
        <v>214764.92981000058</v>
      </c>
      <c r="E40" s="14">
        <f t="shared" si="4"/>
        <v>102.32512250275181</v>
      </c>
      <c r="F40" s="14">
        <v>5751790.16749</v>
      </c>
      <c r="G40" s="14">
        <v>5583260.264640001</v>
      </c>
      <c r="H40" s="14">
        <f t="shared" si="5"/>
        <v>-168529.90284999926</v>
      </c>
      <c r="I40" s="14">
        <f t="shared" si="6"/>
        <v>97.06995738817879</v>
      </c>
      <c r="J40" s="14">
        <f t="shared" si="0"/>
        <v>62.270952531072034</v>
      </c>
      <c r="K40" s="14">
        <f t="shared" si="0"/>
        <v>59.0728704825143</v>
      </c>
      <c r="L40" s="14">
        <f t="shared" si="7"/>
        <v>-3.198082048557737</v>
      </c>
      <c r="M40" s="14">
        <f aca="true" t="shared" si="19" ref="M40:M45">B40-F40</f>
        <v>3484924.43812</v>
      </c>
      <c r="N40" s="14">
        <f t="shared" si="16"/>
        <v>3868219.27078</v>
      </c>
      <c r="O40" s="14">
        <f t="shared" si="8"/>
        <v>383294.83265999984</v>
      </c>
      <c r="P40" s="14">
        <f t="shared" si="9"/>
        <v>110.99865547922107</v>
      </c>
      <c r="Q40" s="14">
        <v>9382381.923</v>
      </c>
      <c r="R40" s="14">
        <v>9741018.03644</v>
      </c>
      <c r="S40" s="14">
        <f t="shared" si="10"/>
        <v>358636.1134399995</v>
      </c>
      <c r="T40" s="14">
        <f t="shared" si="11"/>
        <v>103.82244206623947</v>
      </c>
      <c r="U40" s="14">
        <f t="shared" si="17"/>
        <v>-145667.31739000045</v>
      </c>
      <c r="V40" s="14">
        <f t="shared" si="12"/>
        <v>-289538.5010199994</v>
      </c>
      <c r="W40" s="14">
        <f t="shared" si="13"/>
        <v>198.7669617370706</v>
      </c>
    </row>
    <row r="41" spans="1:23" ht="12.75">
      <c r="A41" s="13" t="s">
        <v>57</v>
      </c>
      <c r="B41" s="14">
        <v>168647329.00453</v>
      </c>
      <c r="C41" s="14">
        <v>216446791.09238002</v>
      </c>
      <c r="D41" s="14">
        <f t="shared" si="3"/>
        <v>47799462.087850004</v>
      </c>
      <c r="E41" s="14">
        <f t="shared" si="4"/>
        <v>128.34285154113888</v>
      </c>
      <c r="F41" s="14">
        <v>41672589.01821</v>
      </c>
      <c r="G41" s="14">
        <v>66802235.51526</v>
      </c>
      <c r="H41" s="14">
        <f t="shared" si="5"/>
        <v>25129646.497050002</v>
      </c>
      <c r="I41" s="14">
        <f t="shared" si="6"/>
        <v>160.30258039899778</v>
      </c>
      <c r="J41" s="14">
        <f t="shared" si="0"/>
        <v>24.70990158230768</v>
      </c>
      <c r="K41" s="14">
        <f t="shared" si="0"/>
        <v>30.86312122167182</v>
      </c>
      <c r="L41" s="14">
        <f t="shared" si="7"/>
        <v>6.1532196393641385</v>
      </c>
      <c r="M41" s="14">
        <f t="shared" si="19"/>
        <v>126974739.98632002</v>
      </c>
      <c r="N41" s="14">
        <f t="shared" si="16"/>
        <v>149644555.57712</v>
      </c>
      <c r="O41" s="14">
        <f t="shared" si="8"/>
        <v>22669815.590799987</v>
      </c>
      <c r="P41" s="14">
        <f t="shared" si="9"/>
        <v>117.85379957717763</v>
      </c>
      <c r="Q41" s="14">
        <v>182546035.39326</v>
      </c>
      <c r="R41" s="14">
        <v>226523080.92493</v>
      </c>
      <c r="S41" s="14">
        <f t="shared" si="10"/>
        <v>43977045.531670004</v>
      </c>
      <c r="T41" s="14">
        <f t="shared" si="11"/>
        <v>124.09093434263308</v>
      </c>
      <c r="U41" s="14">
        <f t="shared" si="17"/>
        <v>-13898706.38872999</v>
      </c>
      <c r="V41" s="14">
        <f t="shared" si="12"/>
        <v>-10076289.83254999</v>
      </c>
      <c r="W41" s="14">
        <f t="shared" si="13"/>
        <v>72.49804083004823</v>
      </c>
    </row>
    <row r="42" spans="1:23" ht="12.75">
      <c r="A42" s="13" t="s">
        <v>58</v>
      </c>
      <c r="B42" s="14">
        <v>27377604.20768</v>
      </c>
      <c r="C42" s="14">
        <v>33177739.62995</v>
      </c>
      <c r="D42" s="14">
        <f t="shared" si="3"/>
        <v>5800135.42227</v>
      </c>
      <c r="E42" s="14">
        <f t="shared" si="4"/>
        <v>121.18569389151641</v>
      </c>
      <c r="F42" s="14">
        <v>6222298.69137</v>
      </c>
      <c r="G42" s="14">
        <v>9518956.15333</v>
      </c>
      <c r="H42" s="14">
        <f t="shared" si="5"/>
        <v>3296657.46196</v>
      </c>
      <c r="I42" s="14">
        <f t="shared" si="6"/>
        <v>152.98134380035935</v>
      </c>
      <c r="J42" s="14">
        <f t="shared" si="0"/>
        <v>22.727696127714903</v>
      </c>
      <c r="K42" s="14">
        <f t="shared" si="0"/>
        <v>28.690791655791724</v>
      </c>
      <c r="L42" s="14">
        <f t="shared" si="7"/>
        <v>5.9630955280768205</v>
      </c>
      <c r="M42" s="14">
        <f t="shared" si="19"/>
        <v>21155305.516310003</v>
      </c>
      <c r="N42" s="14">
        <f t="shared" si="16"/>
        <v>23658783.476620004</v>
      </c>
      <c r="O42" s="14">
        <f t="shared" si="8"/>
        <v>2503477.960310001</v>
      </c>
      <c r="P42" s="14">
        <f t="shared" si="9"/>
        <v>111.83380669392795</v>
      </c>
      <c r="Q42" s="14">
        <v>31074099.5339</v>
      </c>
      <c r="R42" s="14">
        <v>35135698.8295</v>
      </c>
      <c r="S42" s="14">
        <f t="shared" si="10"/>
        <v>4061599.295599997</v>
      </c>
      <c r="T42" s="14">
        <f t="shared" si="11"/>
        <v>113.07069024210672</v>
      </c>
      <c r="U42" s="14">
        <f t="shared" si="17"/>
        <v>-3696495.3262199983</v>
      </c>
      <c r="V42" s="14">
        <f t="shared" si="12"/>
        <v>-1957959.1995499954</v>
      </c>
      <c r="W42" s="14">
        <f t="shared" si="13"/>
        <v>52.96798796583862</v>
      </c>
    </row>
    <row r="43" spans="1:23" ht="12.75">
      <c r="A43" s="13" t="s">
        <v>59</v>
      </c>
      <c r="B43" s="14">
        <v>75591322.87493</v>
      </c>
      <c r="C43" s="14">
        <v>78703431.02658</v>
      </c>
      <c r="D43" s="14">
        <f t="shared" si="3"/>
        <v>3112108.1516500115</v>
      </c>
      <c r="E43" s="14">
        <f t="shared" si="4"/>
        <v>104.11701771220379</v>
      </c>
      <c r="F43" s="14">
        <v>16090254.50479</v>
      </c>
      <c r="G43" s="14">
        <v>17886620.11448</v>
      </c>
      <c r="H43" s="14">
        <f t="shared" si="5"/>
        <v>1796365.6096899994</v>
      </c>
      <c r="I43" s="14">
        <f t="shared" si="6"/>
        <v>111.16430824108612</v>
      </c>
      <c r="J43" s="14">
        <f t="shared" si="0"/>
        <v>21.28584855091399</v>
      </c>
      <c r="K43" s="14">
        <f t="shared" si="0"/>
        <v>22.726607825317384</v>
      </c>
      <c r="L43" s="14">
        <f t="shared" si="7"/>
        <v>1.4407592744033941</v>
      </c>
      <c r="M43" s="14">
        <f t="shared" si="19"/>
        <v>59501068.370139994</v>
      </c>
      <c r="N43" s="14">
        <f t="shared" si="16"/>
        <v>60816810.9121</v>
      </c>
      <c r="O43" s="14">
        <f t="shared" si="8"/>
        <v>1315742.5419600084</v>
      </c>
      <c r="P43" s="14">
        <f t="shared" si="9"/>
        <v>102.2112922977704</v>
      </c>
      <c r="Q43" s="14">
        <v>78241019.60603999</v>
      </c>
      <c r="R43" s="14">
        <v>86319622.21497001</v>
      </c>
      <c r="S43" s="14">
        <f t="shared" si="10"/>
        <v>8078602.6089300215</v>
      </c>
      <c r="T43" s="14">
        <f t="shared" si="11"/>
        <v>110.32527777578498</v>
      </c>
      <c r="U43" s="14">
        <f t="shared" si="17"/>
        <v>-2649696.7311099917</v>
      </c>
      <c r="V43" s="14">
        <f t="shared" si="12"/>
        <v>-7616191.188390002</v>
      </c>
      <c r="W43" s="14">
        <f t="shared" si="13"/>
        <v>287.43633559903594</v>
      </c>
    </row>
    <row r="44" spans="1:23" ht="12.75">
      <c r="A44" s="13" t="s">
        <v>60</v>
      </c>
      <c r="B44" s="14">
        <v>123192956.37425</v>
      </c>
      <c r="C44" s="14">
        <v>134346410.5241</v>
      </c>
      <c r="D44" s="14">
        <f t="shared" si="3"/>
        <v>11153454.14985001</v>
      </c>
      <c r="E44" s="14">
        <f t="shared" si="4"/>
        <v>109.05364598603084</v>
      </c>
      <c r="F44" s="14">
        <v>38446390.45714</v>
      </c>
      <c r="G44" s="14">
        <v>38852495.056040004</v>
      </c>
      <c r="H44" s="14">
        <f t="shared" si="5"/>
        <v>406104.5989000052</v>
      </c>
      <c r="I44" s="14">
        <f t="shared" si="6"/>
        <v>101.05628797416686</v>
      </c>
      <c r="J44" s="14">
        <f t="shared" si="0"/>
        <v>31.20827000883318</v>
      </c>
      <c r="K44" s="14">
        <f t="shared" si="0"/>
        <v>28.919637602874676</v>
      </c>
      <c r="L44" s="14">
        <f t="shared" si="7"/>
        <v>-2.288632405958502</v>
      </c>
      <c r="M44" s="14">
        <f t="shared" si="19"/>
        <v>84746565.91711</v>
      </c>
      <c r="N44" s="14">
        <f t="shared" si="16"/>
        <v>95493915.46806</v>
      </c>
      <c r="O44" s="14">
        <f t="shared" si="8"/>
        <v>10747349.550950006</v>
      </c>
      <c r="P44" s="14">
        <f t="shared" si="9"/>
        <v>112.68175227473158</v>
      </c>
      <c r="Q44" s="14">
        <v>125447132.94041</v>
      </c>
      <c r="R44" s="14">
        <v>137692992.88588</v>
      </c>
      <c r="S44" s="14">
        <f t="shared" si="10"/>
        <v>12245859.94546999</v>
      </c>
      <c r="T44" s="14">
        <f t="shared" si="11"/>
        <v>109.76176948682202</v>
      </c>
      <c r="U44" s="14">
        <f t="shared" si="17"/>
        <v>-2254176.5661600083</v>
      </c>
      <c r="V44" s="14">
        <f t="shared" si="12"/>
        <v>-3346582.361779988</v>
      </c>
      <c r="W44" s="14">
        <f t="shared" si="13"/>
        <v>148.4614121191444</v>
      </c>
    </row>
    <row r="45" spans="1:23" ht="12.75">
      <c r="A45" s="13" t="s">
        <v>61</v>
      </c>
      <c r="B45" s="14">
        <v>12525289.8973</v>
      </c>
      <c r="C45" s="14">
        <v>13398016.74454</v>
      </c>
      <c r="D45" s="14">
        <f t="shared" si="3"/>
        <v>872726.847240001</v>
      </c>
      <c r="E45" s="14">
        <f t="shared" si="4"/>
        <v>106.96771774861777</v>
      </c>
      <c r="F45" s="14">
        <v>7152422.55274</v>
      </c>
      <c r="G45" s="14">
        <v>6874226.0141</v>
      </c>
      <c r="H45" s="14">
        <f t="shared" si="5"/>
        <v>-278196.5386399999</v>
      </c>
      <c r="I45" s="14">
        <f t="shared" si="6"/>
        <v>96.11045716904091</v>
      </c>
      <c r="J45" s="14">
        <f t="shared" si="0"/>
        <v>57.10384838503263</v>
      </c>
      <c r="K45" s="14">
        <f t="shared" si="0"/>
        <v>51.307787900036814</v>
      </c>
      <c r="L45" s="14">
        <f t="shared" si="7"/>
        <v>-5.796060484995813</v>
      </c>
      <c r="M45" s="14">
        <f t="shared" si="19"/>
        <v>5372867.344559999</v>
      </c>
      <c r="N45" s="14">
        <f t="shared" si="16"/>
        <v>6523790.73044</v>
      </c>
      <c r="O45" s="14">
        <f t="shared" si="8"/>
        <v>1150923.385880001</v>
      </c>
      <c r="P45" s="14">
        <f t="shared" si="9"/>
        <v>121.42102739695045</v>
      </c>
      <c r="Q45" s="14">
        <v>13046422.030280001</v>
      </c>
      <c r="R45" s="14">
        <v>13836346.384790001</v>
      </c>
      <c r="S45" s="14">
        <f t="shared" si="10"/>
        <v>789924.35451</v>
      </c>
      <c r="T45" s="14">
        <f t="shared" si="11"/>
        <v>106.0547202342269</v>
      </c>
      <c r="U45" s="14">
        <f t="shared" si="17"/>
        <v>-521132.1329800021</v>
      </c>
      <c r="V45" s="14">
        <f t="shared" si="12"/>
        <v>-438329.6402500011</v>
      </c>
      <c r="W45" s="14">
        <f t="shared" si="13"/>
        <v>84.1110368196815</v>
      </c>
    </row>
    <row r="46" spans="1:23" s="4" customFormat="1" ht="12.75">
      <c r="A46" s="16" t="s">
        <v>42</v>
      </c>
      <c r="B46" s="17">
        <f>SUM(B40:B45)</f>
        <v>416571216.9643</v>
      </c>
      <c r="C46" s="17">
        <f aca="true" t="shared" si="20" ref="C46:V46">SUM(C40:C45)</f>
        <v>485523868.55297005</v>
      </c>
      <c r="D46" s="17">
        <f t="shared" si="20"/>
        <v>68952651.58867003</v>
      </c>
      <c r="E46" s="17">
        <f t="shared" si="4"/>
        <v>116.55242819970908</v>
      </c>
      <c r="F46" s="17">
        <f t="shared" si="20"/>
        <v>115335745.39174002</v>
      </c>
      <c r="G46" s="17">
        <f t="shared" si="20"/>
        <v>145517793.11785004</v>
      </c>
      <c r="H46" s="17">
        <f t="shared" si="20"/>
        <v>30182047.726110008</v>
      </c>
      <c r="I46" s="17">
        <f t="shared" si="6"/>
        <v>126.16885825257044</v>
      </c>
      <c r="J46" s="17">
        <f t="shared" si="0"/>
        <v>27.68692139419327</v>
      </c>
      <c r="K46" s="17">
        <f t="shared" si="0"/>
        <v>29.971295448675605</v>
      </c>
      <c r="L46" s="17">
        <f t="shared" si="7"/>
        <v>2.2843740544823348</v>
      </c>
      <c r="M46" s="17">
        <f t="shared" si="20"/>
        <v>301235471.5725601</v>
      </c>
      <c r="N46" s="17">
        <f t="shared" si="20"/>
        <v>340006075.4351201</v>
      </c>
      <c r="O46" s="17">
        <f t="shared" si="20"/>
        <v>38770603.862560004</v>
      </c>
      <c r="P46" s="17">
        <f t="shared" si="9"/>
        <v>112.87053070482145</v>
      </c>
      <c r="Q46" s="17">
        <f t="shared" si="20"/>
        <v>439737091.42688996</v>
      </c>
      <c r="R46" s="17">
        <f t="shared" si="20"/>
        <v>509248759.27651</v>
      </c>
      <c r="S46" s="17">
        <f t="shared" si="20"/>
        <v>69511667.84962001</v>
      </c>
      <c r="T46" s="17">
        <f t="shared" si="11"/>
        <v>115.80755164956943</v>
      </c>
      <c r="U46" s="17">
        <f t="shared" si="20"/>
        <v>-23165874.462589994</v>
      </c>
      <c r="V46" s="17">
        <f t="shared" si="20"/>
        <v>-23724890.723539975</v>
      </c>
      <c r="W46" s="17">
        <f t="shared" si="13"/>
        <v>102.41310234954749</v>
      </c>
    </row>
    <row r="47" spans="1:23" s="4" customFormat="1" ht="12.75">
      <c r="A47" s="10" t="s">
        <v>62</v>
      </c>
      <c r="B47" s="17"/>
      <c r="C47" s="17"/>
      <c r="D47" s="14"/>
      <c r="E47" s="14"/>
      <c r="F47" s="17"/>
      <c r="G47" s="17"/>
      <c r="H47" s="14"/>
      <c r="I47" s="14"/>
      <c r="J47" s="14"/>
      <c r="K47" s="14"/>
      <c r="L47" s="14"/>
      <c r="M47" s="14"/>
      <c r="N47" s="14"/>
      <c r="O47" s="14"/>
      <c r="P47" s="14"/>
      <c r="Q47" s="17"/>
      <c r="R47" s="17"/>
      <c r="S47" s="14"/>
      <c r="T47" s="14"/>
      <c r="U47" s="17"/>
      <c r="V47" s="17"/>
      <c r="W47" s="14"/>
    </row>
    <row r="48" spans="1:23" ht="12.75">
      <c r="A48" s="13" t="s">
        <v>63</v>
      </c>
      <c r="B48" s="14">
        <v>119829550.09969</v>
      </c>
      <c r="C48" s="14">
        <v>135357683.15735</v>
      </c>
      <c r="D48" s="14">
        <f t="shared" si="3"/>
        <v>15528133.057659999</v>
      </c>
      <c r="E48" s="14">
        <f t="shared" si="4"/>
        <v>112.95851736465809</v>
      </c>
      <c r="F48" s="14">
        <v>24748833.67521</v>
      </c>
      <c r="G48" s="14">
        <v>28158207.7404</v>
      </c>
      <c r="H48" s="14">
        <f t="shared" si="5"/>
        <v>3409374.0651900023</v>
      </c>
      <c r="I48" s="14">
        <f t="shared" si="6"/>
        <v>113.77589792687905</v>
      </c>
      <c r="J48" s="14">
        <f t="shared" si="0"/>
        <v>20.653364428574303</v>
      </c>
      <c r="K48" s="14">
        <f t="shared" si="0"/>
        <v>20.80281450124022</v>
      </c>
      <c r="L48" s="14">
        <f t="shared" si="7"/>
        <v>0.1494500726659176</v>
      </c>
      <c r="M48" s="14">
        <f aca="true" t="shared" si="21" ref="M48:M61">B48-F48</f>
        <v>95080716.42448</v>
      </c>
      <c r="N48" s="14">
        <f t="shared" si="16"/>
        <v>107199475.41695</v>
      </c>
      <c r="O48" s="14">
        <f t="shared" si="8"/>
        <v>12118758.992469996</v>
      </c>
      <c r="P48" s="14">
        <f t="shared" si="9"/>
        <v>112.74575902264641</v>
      </c>
      <c r="Q48" s="14">
        <v>122356723.14325</v>
      </c>
      <c r="R48" s="14">
        <v>140653703.00462</v>
      </c>
      <c r="S48" s="14">
        <f t="shared" si="10"/>
        <v>18296979.861369982</v>
      </c>
      <c r="T48" s="14">
        <f t="shared" si="11"/>
        <v>114.95380016016665</v>
      </c>
      <c r="U48" s="14">
        <f t="shared" si="17"/>
        <v>-2527173.0435599983</v>
      </c>
      <c r="V48" s="14">
        <f t="shared" si="12"/>
        <v>-5296019.847269982</v>
      </c>
      <c r="W48" s="14">
        <f t="shared" si="13"/>
        <v>209.56300799289718</v>
      </c>
    </row>
    <row r="49" spans="1:23" ht="12.75">
      <c r="A49" s="13" t="s">
        <v>64</v>
      </c>
      <c r="B49" s="14">
        <v>19156407.61468</v>
      </c>
      <c r="C49" s="14">
        <v>21560728.657220002</v>
      </c>
      <c r="D49" s="14">
        <f t="shared" si="3"/>
        <v>2404321.0425400026</v>
      </c>
      <c r="E49" s="14">
        <f t="shared" si="4"/>
        <v>112.55100168518817</v>
      </c>
      <c r="F49" s="14">
        <v>8783125.33362</v>
      </c>
      <c r="G49" s="14">
        <v>9893661.58966</v>
      </c>
      <c r="H49" s="14">
        <f t="shared" si="5"/>
        <v>1110536.2560399994</v>
      </c>
      <c r="I49" s="14">
        <f t="shared" si="6"/>
        <v>112.6439759636481</v>
      </c>
      <c r="J49" s="14">
        <f t="shared" si="0"/>
        <v>45.84954293251355</v>
      </c>
      <c r="K49" s="14">
        <f t="shared" si="0"/>
        <v>45.88741756808357</v>
      </c>
      <c r="L49" s="14">
        <f t="shared" si="7"/>
        <v>0.03787463557002013</v>
      </c>
      <c r="M49" s="14">
        <f t="shared" si="21"/>
        <v>10373282.281059999</v>
      </c>
      <c r="N49" s="14">
        <f t="shared" si="16"/>
        <v>11667067.067560002</v>
      </c>
      <c r="O49" s="14">
        <f t="shared" si="8"/>
        <v>1293784.7865000032</v>
      </c>
      <c r="P49" s="14">
        <f t="shared" si="9"/>
        <v>112.47227976107672</v>
      </c>
      <c r="Q49" s="14">
        <v>20660857.445630003</v>
      </c>
      <c r="R49" s="14">
        <v>22853686.7181</v>
      </c>
      <c r="S49" s="14">
        <f t="shared" si="10"/>
        <v>2192829.2724699974</v>
      </c>
      <c r="T49" s="14">
        <f t="shared" si="11"/>
        <v>110.61344756983358</v>
      </c>
      <c r="U49" s="14">
        <f t="shared" si="17"/>
        <v>-1504449.8309500031</v>
      </c>
      <c r="V49" s="14">
        <f t="shared" si="12"/>
        <v>-1292958.060879998</v>
      </c>
      <c r="W49" s="14">
        <f t="shared" si="13"/>
        <v>85.94225173088981</v>
      </c>
    </row>
    <row r="50" spans="1:23" ht="12.75">
      <c r="A50" s="13" t="s">
        <v>65</v>
      </c>
      <c r="B50" s="14">
        <v>30858812.56413</v>
      </c>
      <c r="C50" s="14">
        <v>33849311.33179</v>
      </c>
      <c r="D50" s="14">
        <f t="shared" si="3"/>
        <v>2990498.7676599994</v>
      </c>
      <c r="E50" s="14">
        <f t="shared" si="4"/>
        <v>109.69090680804786</v>
      </c>
      <c r="F50" s="14">
        <v>17196917.73675</v>
      </c>
      <c r="G50" s="14">
        <v>18151710.350479998</v>
      </c>
      <c r="H50" s="14">
        <f t="shared" si="5"/>
        <v>954792.6137299985</v>
      </c>
      <c r="I50" s="14">
        <f t="shared" si="6"/>
        <v>105.55211479374351</v>
      </c>
      <c r="J50" s="14">
        <f t="shared" si="0"/>
        <v>55.72773644809502</v>
      </c>
      <c r="K50" s="14">
        <f t="shared" si="0"/>
        <v>53.62505066220533</v>
      </c>
      <c r="L50" s="14">
        <f t="shared" si="7"/>
        <v>-2.1026857858896904</v>
      </c>
      <c r="M50" s="14">
        <f t="shared" si="21"/>
        <v>13661894.827380002</v>
      </c>
      <c r="N50" s="14">
        <f t="shared" si="16"/>
        <v>15697600.981310003</v>
      </c>
      <c r="O50" s="14">
        <f t="shared" si="8"/>
        <v>2035706.153930001</v>
      </c>
      <c r="P50" s="14">
        <f t="shared" si="9"/>
        <v>114.9006135653322</v>
      </c>
      <c r="Q50" s="14">
        <v>38323892.22159</v>
      </c>
      <c r="R50" s="14">
        <v>41600510.74853</v>
      </c>
      <c r="S50" s="14">
        <f t="shared" si="10"/>
        <v>3276618.526940003</v>
      </c>
      <c r="T50" s="14">
        <f t="shared" si="11"/>
        <v>108.54980623574058</v>
      </c>
      <c r="U50" s="14">
        <f t="shared" si="17"/>
        <v>-7465079.657459997</v>
      </c>
      <c r="V50" s="14">
        <f t="shared" si="12"/>
        <v>-7751199.41674</v>
      </c>
      <c r="W50" s="14">
        <f t="shared" si="13"/>
        <v>103.83277570245455</v>
      </c>
    </row>
    <row r="51" spans="1:23" ht="12.75">
      <c r="A51" s="13" t="s">
        <v>66</v>
      </c>
      <c r="B51" s="14">
        <v>176158529.17398998</v>
      </c>
      <c r="C51" s="14">
        <v>191505420.90364</v>
      </c>
      <c r="D51" s="14">
        <f t="shared" si="3"/>
        <v>15346891.72965002</v>
      </c>
      <c r="E51" s="14">
        <f t="shared" si="4"/>
        <v>108.71197767239079</v>
      </c>
      <c r="F51" s="14">
        <v>64831381.57565</v>
      </c>
      <c r="G51" s="14">
        <v>59647355.12026</v>
      </c>
      <c r="H51" s="14">
        <f t="shared" si="5"/>
        <v>-5184026.455389999</v>
      </c>
      <c r="I51" s="14">
        <f t="shared" si="6"/>
        <v>92.00383158680508</v>
      </c>
      <c r="J51" s="14">
        <f t="shared" si="0"/>
        <v>36.802862671279854</v>
      </c>
      <c r="K51" s="14">
        <f t="shared" si="0"/>
        <v>31.14656224288963</v>
      </c>
      <c r="L51" s="14">
        <f t="shared" si="7"/>
        <v>-5.6563004283902245</v>
      </c>
      <c r="M51" s="14">
        <f t="shared" si="21"/>
        <v>111327147.59833997</v>
      </c>
      <c r="N51" s="14">
        <f t="shared" si="16"/>
        <v>131858065.78338</v>
      </c>
      <c r="O51" s="14">
        <f t="shared" si="8"/>
        <v>20530918.185040027</v>
      </c>
      <c r="P51" s="14">
        <f t="shared" si="9"/>
        <v>118.44196912249475</v>
      </c>
      <c r="Q51" s="14">
        <v>193850075.52220002</v>
      </c>
      <c r="R51" s="14">
        <v>206824131.15341002</v>
      </c>
      <c r="S51" s="14">
        <f t="shared" si="10"/>
        <v>12974055.63121</v>
      </c>
      <c r="T51" s="14">
        <f t="shared" si="11"/>
        <v>106.69282980481695</v>
      </c>
      <c r="U51" s="14">
        <f t="shared" si="17"/>
        <v>-17691546.348210037</v>
      </c>
      <c r="V51" s="14">
        <f t="shared" si="12"/>
        <v>-15318710.249770015</v>
      </c>
      <c r="W51" s="14">
        <f t="shared" si="13"/>
        <v>86.58774054151522</v>
      </c>
    </row>
    <row r="52" spans="1:23" ht="12.75">
      <c r="A52" s="13" t="s">
        <v>67</v>
      </c>
      <c r="B52" s="14">
        <v>42510974.38549</v>
      </c>
      <c r="C52" s="14">
        <v>53045533.59749</v>
      </c>
      <c r="D52" s="14">
        <f t="shared" si="3"/>
        <v>10534559.211999997</v>
      </c>
      <c r="E52" s="14">
        <f t="shared" si="4"/>
        <v>124.78079922721248</v>
      </c>
      <c r="F52" s="14">
        <v>11072084.01503</v>
      </c>
      <c r="G52" s="14">
        <v>15723874.72577</v>
      </c>
      <c r="H52" s="14">
        <f t="shared" si="5"/>
        <v>4651790.71074</v>
      </c>
      <c r="I52" s="14">
        <f t="shared" si="6"/>
        <v>142.01368689422281</v>
      </c>
      <c r="J52" s="14">
        <f t="shared" si="0"/>
        <v>26.045236965467357</v>
      </c>
      <c r="K52" s="14">
        <f t="shared" si="0"/>
        <v>29.64222180340933</v>
      </c>
      <c r="L52" s="14">
        <f t="shared" si="7"/>
        <v>3.5969848379419744</v>
      </c>
      <c r="M52" s="14">
        <f t="shared" si="21"/>
        <v>31438890.37046</v>
      </c>
      <c r="N52" s="14">
        <f t="shared" si="16"/>
        <v>37321658.87172</v>
      </c>
      <c r="O52" s="14">
        <f t="shared" si="8"/>
        <v>5882768.501260001</v>
      </c>
      <c r="P52" s="14">
        <f t="shared" si="9"/>
        <v>118.71175614641747</v>
      </c>
      <c r="Q52" s="14">
        <v>49408235.529800005</v>
      </c>
      <c r="R52" s="14">
        <v>54230991.32079</v>
      </c>
      <c r="S52" s="14">
        <f t="shared" si="10"/>
        <v>4822755.790989995</v>
      </c>
      <c r="T52" s="14">
        <f t="shared" si="11"/>
        <v>109.76103627113179</v>
      </c>
      <c r="U52" s="14">
        <f t="shared" si="17"/>
        <v>-6897261.144310005</v>
      </c>
      <c r="V52" s="14">
        <f t="shared" si="12"/>
        <v>-1185457.7233000025</v>
      </c>
      <c r="W52" s="14">
        <f t="shared" si="13"/>
        <v>17.18736899324108</v>
      </c>
    </row>
    <row r="53" spans="1:23" ht="12.75">
      <c r="A53" s="13" t="s">
        <v>68</v>
      </c>
      <c r="B53" s="14">
        <v>33193362.336080004</v>
      </c>
      <c r="C53" s="14">
        <v>37264905.13268</v>
      </c>
      <c r="D53" s="14">
        <f t="shared" si="3"/>
        <v>4071542.7965999953</v>
      </c>
      <c r="E53" s="14">
        <f t="shared" si="4"/>
        <v>112.2661354862938</v>
      </c>
      <c r="F53" s="14">
        <v>12942961.97616</v>
      </c>
      <c r="G53" s="14">
        <v>14583462.69837</v>
      </c>
      <c r="H53" s="14">
        <f t="shared" si="5"/>
        <v>1640500.7222100012</v>
      </c>
      <c r="I53" s="14">
        <f t="shared" si="6"/>
        <v>112.67484772984488</v>
      </c>
      <c r="J53" s="14">
        <f t="shared" si="0"/>
        <v>38.99262100992843</v>
      </c>
      <c r="K53" s="14">
        <f t="shared" si="0"/>
        <v>39.134576209026285</v>
      </c>
      <c r="L53" s="14">
        <f t="shared" si="7"/>
        <v>0.1419551990978576</v>
      </c>
      <c r="M53" s="14">
        <f t="shared" si="21"/>
        <v>20250400.359920003</v>
      </c>
      <c r="N53" s="14">
        <f t="shared" si="16"/>
        <v>22681442.434309997</v>
      </c>
      <c r="O53" s="14">
        <f t="shared" si="8"/>
        <v>2431042.074389994</v>
      </c>
      <c r="P53" s="14">
        <f t="shared" si="9"/>
        <v>112.00490869899818</v>
      </c>
      <c r="Q53" s="14">
        <v>35126442.09585</v>
      </c>
      <c r="R53" s="14">
        <v>37065198.85499</v>
      </c>
      <c r="S53" s="14">
        <f t="shared" si="10"/>
        <v>1938756.7591399997</v>
      </c>
      <c r="T53" s="14">
        <f t="shared" si="11"/>
        <v>105.51936559316108</v>
      </c>
      <c r="U53" s="14">
        <f t="shared" si="17"/>
        <v>-1933079.7597699948</v>
      </c>
      <c r="V53" s="14">
        <f t="shared" si="12"/>
        <v>199706.27769000083</v>
      </c>
      <c r="W53" s="14">
        <f t="shared" si="13"/>
        <v>-10.33099005256579</v>
      </c>
    </row>
    <row r="54" spans="1:23" ht="12.75">
      <c r="A54" s="13" t="s">
        <v>69</v>
      </c>
      <c r="B54" s="14">
        <v>110336370.92041999</v>
      </c>
      <c r="C54" s="14">
        <v>124995242.83136</v>
      </c>
      <c r="D54" s="14">
        <f t="shared" si="3"/>
        <v>14658871.910940006</v>
      </c>
      <c r="E54" s="14">
        <f t="shared" si="4"/>
        <v>113.28562085979128</v>
      </c>
      <c r="F54" s="14">
        <v>22582265.81662</v>
      </c>
      <c r="G54" s="14">
        <v>24535123.52042</v>
      </c>
      <c r="H54" s="14">
        <f t="shared" si="5"/>
        <v>1952857.7038000003</v>
      </c>
      <c r="I54" s="14">
        <f t="shared" si="6"/>
        <v>108.64774916590851</v>
      </c>
      <c r="J54" s="14">
        <f t="shared" si="0"/>
        <v>20.46674693778667</v>
      </c>
      <c r="K54" s="14">
        <f t="shared" si="0"/>
        <v>19.628845838174886</v>
      </c>
      <c r="L54" s="14">
        <f t="shared" si="7"/>
        <v>-0.8379010996117842</v>
      </c>
      <c r="M54" s="14">
        <f t="shared" si="21"/>
        <v>87754105.1038</v>
      </c>
      <c r="N54" s="14">
        <f t="shared" si="16"/>
        <v>100460119.31094</v>
      </c>
      <c r="O54" s="14">
        <f t="shared" si="8"/>
        <v>12706014.207139999</v>
      </c>
      <c r="P54" s="14">
        <f t="shared" si="9"/>
        <v>114.47911091123393</v>
      </c>
      <c r="Q54" s="14">
        <v>119241419.21128</v>
      </c>
      <c r="R54" s="14">
        <v>132116290.71112</v>
      </c>
      <c r="S54" s="14">
        <f t="shared" si="10"/>
        <v>12874871.499839991</v>
      </c>
      <c r="T54" s="14">
        <f t="shared" si="11"/>
        <v>110.79731488018221</v>
      </c>
      <c r="U54" s="14">
        <f t="shared" si="17"/>
        <v>-8905048.290860012</v>
      </c>
      <c r="V54" s="14">
        <f t="shared" si="12"/>
        <v>-7121047.879759997</v>
      </c>
      <c r="W54" s="14">
        <f t="shared" si="13"/>
        <v>79.96641508467638</v>
      </c>
    </row>
    <row r="55" spans="1:23" ht="12.75">
      <c r="A55" s="13" t="s">
        <v>70</v>
      </c>
      <c r="B55" s="14">
        <v>46303467.58413</v>
      </c>
      <c r="C55" s="14">
        <v>47928465.05617</v>
      </c>
      <c r="D55" s="14">
        <f t="shared" si="3"/>
        <v>1624997.472040005</v>
      </c>
      <c r="E55" s="14">
        <f t="shared" si="4"/>
        <v>103.50945092629942</v>
      </c>
      <c r="F55" s="14">
        <v>19936166.07408</v>
      </c>
      <c r="G55" s="14">
        <v>18055671.60651</v>
      </c>
      <c r="H55" s="14">
        <f t="shared" si="5"/>
        <v>-1880494.4675700031</v>
      </c>
      <c r="I55" s="14">
        <f t="shared" si="6"/>
        <v>90.56742173704639</v>
      </c>
      <c r="J55" s="14">
        <f t="shared" si="0"/>
        <v>43.05544943876493</v>
      </c>
      <c r="K55" s="14">
        <f t="shared" si="0"/>
        <v>37.67212570932444</v>
      </c>
      <c r="L55" s="14">
        <f t="shared" si="7"/>
        <v>-5.383323729440491</v>
      </c>
      <c r="M55" s="14">
        <f t="shared" si="21"/>
        <v>26367301.510049995</v>
      </c>
      <c r="N55" s="14">
        <f t="shared" si="16"/>
        <v>29872793.449660003</v>
      </c>
      <c r="O55" s="14">
        <f t="shared" si="8"/>
        <v>3505491.939610008</v>
      </c>
      <c r="P55" s="14">
        <f t="shared" si="9"/>
        <v>113.29484527748839</v>
      </c>
      <c r="Q55" s="14">
        <v>47446689.132769994</v>
      </c>
      <c r="R55" s="14">
        <v>49787592.05685</v>
      </c>
      <c r="S55" s="14">
        <f t="shared" si="10"/>
        <v>2340902.924080007</v>
      </c>
      <c r="T55" s="14">
        <f t="shared" si="11"/>
        <v>104.93375400236982</v>
      </c>
      <c r="U55" s="14">
        <f t="shared" si="17"/>
        <v>-1143221.5486399978</v>
      </c>
      <c r="V55" s="14">
        <f t="shared" si="12"/>
        <v>-1859127.0006799996</v>
      </c>
      <c r="W55" s="14">
        <f t="shared" si="13"/>
        <v>162.6217597885256</v>
      </c>
    </row>
    <row r="56" spans="1:23" ht="12.75">
      <c r="A56" s="13" t="s">
        <v>71</v>
      </c>
      <c r="B56" s="14">
        <v>119428062.98162</v>
      </c>
      <c r="C56" s="14">
        <v>131547048.54800999</v>
      </c>
      <c r="D56" s="14">
        <f t="shared" si="3"/>
        <v>12118985.566389993</v>
      </c>
      <c r="E56" s="14">
        <f t="shared" si="4"/>
        <v>110.14751915406609</v>
      </c>
      <c r="F56" s="14">
        <v>24665207.190580003</v>
      </c>
      <c r="G56" s="14">
        <v>18192174.30342</v>
      </c>
      <c r="H56" s="14">
        <f t="shared" si="5"/>
        <v>-6473032.887160003</v>
      </c>
      <c r="I56" s="14">
        <f t="shared" si="6"/>
        <v>73.75642200308722</v>
      </c>
      <c r="J56" s="14">
        <f t="shared" si="0"/>
        <v>20.65277337234883</v>
      </c>
      <c r="K56" s="14">
        <f t="shared" si="0"/>
        <v>13.829405147604284</v>
      </c>
      <c r="L56" s="14">
        <f t="shared" si="7"/>
        <v>-6.823368224744545</v>
      </c>
      <c r="M56" s="14">
        <f t="shared" si="21"/>
        <v>94762855.79104</v>
      </c>
      <c r="N56" s="14">
        <f t="shared" si="16"/>
        <v>113354874.24458998</v>
      </c>
      <c r="O56" s="14">
        <f t="shared" si="8"/>
        <v>18592018.45354998</v>
      </c>
      <c r="P56" s="14">
        <f t="shared" si="9"/>
        <v>119.61952106482198</v>
      </c>
      <c r="Q56" s="14">
        <v>121103793.36372</v>
      </c>
      <c r="R56" s="14">
        <v>142756424.03860998</v>
      </c>
      <c r="S56" s="14">
        <f t="shared" si="10"/>
        <v>21652630.67488998</v>
      </c>
      <c r="T56" s="14">
        <f t="shared" si="11"/>
        <v>117.8793992107737</v>
      </c>
      <c r="U56" s="14">
        <f t="shared" si="17"/>
        <v>-1675730.382100001</v>
      </c>
      <c r="V56" s="14">
        <f t="shared" si="12"/>
        <v>-11209375.49059999</v>
      </c>
      <c r="W56" s="14">
        <f t="shared" si="13"/>
        <v>668.9247632159395</v>
      </c>
    </row>
    <row r="57" spans="1:23" ht="12.75">
      <c r="A57" s="13" t="s">
        <v>72</v>
      </c>
      <c r="B57" s="14">
        <v>68400349.54239</v>
      </c>
      <c r="C57" s="14">
        <v>77626569.50988</v>
      </c>
      <c r="D57" s="14">
        <f t="shared" si="3"/>
        <v>9226219.967490003</v>
      </c>
      <c r="E57" s="14">
        <f t="shared" si="4"/>
        <v>113.48855675331338</v>
      </c>
      <c r="F57" s="14">
        <v>15378381.15383</v>
      </c>
      <c r="G57" s="14">
        <v>15612337.41735</v>
      </c>
      <c r="H57" s="14">
        <f t="shared" si="5"/>
        <v>233956.2635200005</v>
      </c>
      <c r="I57" s="14">
        <f t="shared" si="6"/>
        <v>101.52133219472022</v>
      </c>
      <c r="J57" s="14">
        <f t="shared" si="0"/>
        <v>22.48289848913637</v>
      </c>
      <c r="K57" s="14">
        <f t="shared" si="0"/>
        <v>20.11210532157153</v>
      </c>
      <c r="L57" s="14">
        <f t="shared" si="7"/>
        <v>-2.370793167564841</v>
      </c>
      <c r="M57" s="14">
        <f t="shared" si="21"/>
        <v>53021968.388560005</v>
      </c>
      <c r="N57" s="14">
        <f t="shared" si="16"/>
        <v>62014232.092530005</v>
      </c>
      <c r="O57" s="14">
        <f t="shared" si="8"/>
        <v>8992263.70397</v>
      </c>
      <c r="P57" s="14">
        <f t="shared" si="9"/>
        <v>116.9595056110934</v>
      </c>
      <c r="Q57" s="14">
        <v>73204528.05799</v>
      </c>
      <c r="R57" s="14">
        <v>78662576.56609</v>
      </c>
      <c r="S57" s="14">
        <f t="shared" si="10"/>
        <v>5458048.508100003</v>
      </c>
      <c r="T57" s="14">
        <f t="shared" si="11"/>
        <v>107.45588920917069</v>
      </c>
      <c r="U57" s="14">
        <f t="shared" si="17"/>
        <v>-4804178.515599996</v>
      </c>
      <c r="V57" s="14">
        <f t="shared" si="12"/>
        <v>-1036007.0562099963</v>
      </c>
      <c r="W57" s="14">
        <f t="shared" si="13"/>
        <v>21.564707740270325</v>
      </c>
    </row>
    <row r="58" spans="1:23" ht="12.75">
      <c r="A58" s="13" t="s">
        <v>73</v>
      </c>
      <c r="B58" s="14">
        <v>41415956.707440004</v>
      </c>
      <c r="C58" s="14">
        <v>47671019.933</v>
      </c>
      <c r="D58" s="14">
        <f t="shared" si="3"/>
        <v>6255063.225559995</v>
      </c>
      <c r="E58" s="14">
        <f t="shared" si="4"/>
        <v>115.10302724562278</v>
      </c>
      <c r="F58" s="14">
        <v>17181474.83427</v>
      </c>
      <c r="G58" s="14">
        <v>18854449.204400003</v>
      </c>
      <c r="H58" s="14">
        <f t="shared" si="5"/>
        <v>1672974.3701300025</v>
      </c>
      <c r="I58" s="14">
        <f t="shared" si="6"/>
        <v>109.73708244645626</v>
      </c>
      <c r="J58" s="14">
        <f t="shared" si="0"/>
        <v>41.485157413213884</v>
      </c>
      <c r="K58" s="14">
        <f t="shared" si="0"/>
        <v>39.55117643989848</v>
      </c>
      <c r="L58" s="14">
        <f t="shared" si="7"/>
        <v>-1.933980973315407</v>
      </c>
      <c r="M58" s="14">
        <f t="shared" si="21"/>
        <v>24234481.873170003</v>
      </c>
      <c r="N58" s="14">
        <f t="shared" si="16"/>
        <v>28816570.728599995</v>
      </c>
      <c r="O58" s="14">
        <f t="shared" si="8"/>
        <v>4582088.855429992</v>
      </c>
      <c r="P58" s="14">
        <f t="shared" si="9"/>
        <v>118.90731099352622</v>
      </c>
      <c r="Q58" s="14">
        <v>42730874.11314</v>
      </c>
      <c r="R58" s="14">
        <v>52127533.02691001</v>
      </c>
      <c r="S58" s="14">
        <f t="shared" si="10"/>
        <v>9396658.913770005</v>
      </c>
      <c r="T58" s="14">
        <f t="shared" si="11"/>
        <v>121.99032692120959</v>
      </c>
      <c r="U58" s="14">
        <f t="shared" si="17"/>
        <v>-1314917.4056999981</v>
      </c>
      <c r="V58" s="14">
        <f t="shared" si="12"/>
        <v>-4456513.093910009</v>
      </c>
      <c r="W58" s="14">
        <f t="shared" si="13"/>
        <v>338.9196214599941</v>
      </c>
    </row>
    <row r="59" spans="1:23" ht="12.75">
      <c r="A59" s="13" t="s">
        <v>74</v>
      </c>
      <c r="B59" s="14">
        <v>96533042.7904</v>
      </c>
      <c r="C59" s="14">
        <v>108392377.92032</v>
      </c>
      <c r="D59" s="14">
        <f t="shared" si="3"/>
        <v>11859335.129920006</v>
      </c>
      <c r="E59" s="14">
        <f t="shared" si="4"/>
        <v>112.28525983136149</v>
      </c>
      <c r="F59" s="14">
        <v>15634026.19598</v>
      </c>
      <c r="G59" s="14">
        <v>13826805.6906</v>
      </c>
      <c r="H59" s="14">
        <f t="shared" si="5"/>
        <v>-1807220.505379999</v>
      </c>
      <c r="I59" s="14">
        <f t="shared" si="6"/>
        <v>88.44046643695216</v>
      </c>
      <c r="J59" s="14">
        <f t="shared" si="0"/>
        <v>16.195517870420602</v>
      </c>
      <c r="K59" s="14">
        <f t="shared" si="0"/>
        <v>12.756252751244357</v>
      </c>
      <c r="L59" s="14">
        <f t="shared" si="7"/>
        <v>-3.4392651191762447</v>
      </c>
      <c r="M59" s="14">
        <f t="shared" si="21"/>
        <v>80899016.59442</v>
      </c>
      <c r="N59" s="14">
        <f t="shared" si="16"/>
        <v>94565572.22972</v>
      </c>
      <c r="O59" s="14">
        <f t="shared" si="8"/>
        <v>13666555.635299996</v>
      </c>
      <c r="P59" s="14">
        <f t="shared" si="9"/>
        <v>116.89335199686796</v>
      </c>
      <c r="Q59" s="14">
        <v>104872214.70376</v>
      </c>
      <c r="R59" s="14">
        <v>108193953.22286999</v>
      </c>
      <c r="S59" s="14">
        <f t="shared" si="10"/>
        <v>3321738.519109994</v>
      </c>
      <c r="T59" s="14">
        <f t="shared" si="11"/>
        <v>103.16741524768322</v>
      </c>
      <c r="U59" s="14">
        <f t="shared" si="17"/>
        <v>-8339171.91336</v>
      </c>
      <c r="V59" s="14">
        <f t="shared" si="12"/>
        <v>198424.69745001197</v>
      </c>
      <c r="W59" s="14">
        <f t="shared" si="13"/>
        <v>-2.3794292708142906</v>
      </c>
    </row>
    <row r="60" spans="1:23" ht="12.75">
      <c r="A60" s="13" t="s">
        <v>75</v>
      </c>
      <c r="B60" s="14">
        <v>66395633.47975</v>
      </c>
      <c r="C60" s="14">
        <v>75708728.46646</v>
      </c>
      <c r="D60" s="14">
        <f t="shared" si="3"/>
        <v>9313094.986710005</v>
      </c>
      <c r="E60" s="14">
        <f t="shared" si="4"/>
        <v>114.02666786747415</v>
      </c>
      <c r="F60" s="14">
        <v>18613518.455029998</v>
      </c>
      <c r="G60" s="14">
        <v>20674931.544990003</v>
      </c>
      <c r="H60" s="14">
        <f t="shared" si="5"/>
        <v>2061413.0899600051</v>
      </c>
      <c r="I60" s="14">
        <f t="shared" si="6"/>
        <v>111.07481691298908</v>
      </c>
      <c r="J60" s="14">
        <f t="shared" si="0"/>
        <v>28.03425086787813</v>
      </c>
      <c r="K60" s="14">
        <f t="shared" si="0"/>
        <v>27.30851774131866</v>
      </c>
      <c r="L60" s="14">
        <f t="shared" si="7"/>
        <v>-0.7257331265594686</v>
      </c>
      <c r="M60" s="14">
        <f t="shared" si="21"/>
        <v>47782115.02472</v>
      </c>
      <c r="N60" s="14">
        <f t="shared" si="16"/>
        <v>55033796.92147</v>
      </c>
      <c r="O60" s="14">
        <f t="shared" si="8"/>
        <v>7251681.896750003</v>
      </c>
      <c r="P60" s="14">
        <f t="shared" si="9"/>
        <v>115.17656113170871</v>
      </c>
      <c r="Q60" s="14">
        <v>75249428.19668</v>
      </c>
      <c r="R60" s="14">
        <v>84158928.56961</v>
      </c>
      <c r="S60" s="14">
        <f t="shared" si="10"/>
        <v>8909500.372930005</v>
      </c>
      <c r="T60" s="14">
        <f t="shared" si="11"/>
        <v>111.83995757368837</v>
      </c>
      <c r="U60" s="14">
        <f t="shared" si="17"/>
        <v>-8853794.716929995</v>
      </c>
      <c r="V60" s="14">
        <f t="shared" si="12"/>
        <v>-8450200.103149995</v>
      </c>
      <c r="W60" s="14">
        <f t="shared" si="13"/>
        <v>95.44156345743757</v>
      </c>
    </row>
    <row r="61" spans="1:23" ht="12.75">
      <c r="A61" s="13" t="s">
        <v>76</v>
      </c>
      <c r="B61" s="14">
        <v>36123407.106410004</v>
      </c>
      <c r="C61" s="14">
        <v>39858048.32125</v>
      </c>
      <c r="D61" s="14">
        <f t="shared" si="3"/>
        <v>3734641.214839995</v>
      </c>
      <c r="E61" s="14">
        <f t="shared" si="4"/>
        <v>110.33856303708764</v>
      </c>
      <c r="F61" s="14">
        <v>11839441.72354</v>
      </c>
      <c r="G61" s="14">
        <v>12682508.70598</v>
      </c>
      <c r="H61" s="14">
        <f t="shared" si="5"/>
        <v>843066.9824399985</v>
      </c>
      <c r="I61" s="14">
        <f t="shared" si="6"/>
        <v>107.1208339221245</v>
      </c>
      <c r="J61" s="14">
        <f t="shared" si="0"/>
        <v>32.774986281510316</v>
      </c>
      <c r="K61" s="14">
        <f t="shared" si="0"/>
        <v>31.819191456041317</v>
      </c>
      <c r="L61" s="14">
        <f t="shared" si="7"/>
        <v>-0.955794825468999</v>
      </c>
      <c r="M61" s="14">
        <f t="shared" si="21"/>
        <v>24283965.382870004</v>
      </c>
      <c r="N61" s="14">
        <f t="shared" si="16"/>
        <v>27175539.61527</v>
      </c>
      <c r="O61" s="14">
        <f t="shared" si="8"/>
        <v>2891574.2323999964</v>
      </c>
      <c r="P61" s="14">
        <f t="shared" si="9"/>
        <v>111.90733962435857</v>
      </c>
      <c r="Q61" s="14">
        <v>37839467.896699995</v>
      </c>
      <c r="R61" s="14">
        <v>41716908.0798</v>
      </c>
      <c r="S61" s="14">
        <f t="shared" si="10"/>
        <v>3877440.1831000075</v>
      </c>
      <c r="T61" s="14">
        <f t="shared" si="11"/>
        <v>110.24707903844009</v>
      </c>
      <c r="U61" s="14">
        <f t="shared" si="17"/>
        <v>-1716060.7902899906</v>
      </c>
      <c r="V61" s="14">
        <f t="shared" si="12"/>
        <v>-1858859.7585500032</v>
      </c>
      <c r="W61" s="14">
        <f t="shared" si="13"/>
        <v>108.32132340928793</v>
      </c>
    </row>
    <row r="62" spans="1:23" s="4" customFormat="1" ht="12.75">
      <c r="A62" s="16" t="s">
        <v>42</v>
      </c>
      <c r="B62" s="17">
        <f>SUM(B48:B61)</f>
        <v>1006643927.28662</v>
      </c>
      <c r="C62" s="17">
        <f aca="true" t="shared" si="22" ref="C62:V62">SUM(C48:C61)</f>
        <v>1126311083.3666198</v>
      </c>
      <c r="D62" s="17">
        <f t="shared" si="22"/>
        <v>119667156.08000003</v>
      </c>
      <c r="E62" s="17">
        <f t="shared" si="4"/>
        <v>111.88773436527444</v>
      </c>
      <c r="F62" s="17">
        <f t="shared" si="22"/>
        <v>285405785.75635004</v>
      </c>
      <c r="G62" s="17">
        <f t="shared" si="22"/>
        <v>288592274.21861</v>
      </c>
      <c r="H62" s="17">
        <f t="shared" si="22"/>
        <v>3186488.462260004</v>
      </c>
      <c r="I62" s="17">
        <f t="shared" si="6"/>
        <v>101.11647647710275</v>
      </c>
      <c r="J62" s="17">
        <f t="shared" si="0"/>
        <v>28.352208563523867</v>
      </c>
      <c r="K62" s="17">
        <f t="shared" si="0"/>
        <v>25.622785612300664</v>
      </c>
      <c r="L62" s="17">
        <f t="shared" si="7"/>
        <v>-2.729422951223203</v>
      </c>
      <c r="M62" s="17">
        <f t="shared" si="22"/>
        <v>721238141.5302699</v>
      </c>
      <c r="N62" s="17">
        <f t="shared" si="22"/>
        <v>837718809.14801</v>
      </c>
      <c r="O62" s="17">
        <f t="shared" si="22"/>
        <v>116480667.61774</v>
      </c>
      <c r="P62" s="17">
        <f t="shared" si="9"/>
        <v>116.15009813133288</v>
      </c>
      <c r="Q62" s="17">
        <f t="shared" si="22"/>
        <v>1081414640.63436</v>
      </c>
      <c r="R62" s="17">
        <f t="shared" si="22"/>
        <v>1192748428.0723</v>
      </c>
      <c r="S62" s="17">
        <f t="shared" si="22"/>
        <v>111333787.43793999</v>
      </c>
      <c r="T62" s="17">
        <f t="shared" si="11"/>
        <v>110.29519883073075</v>
      </c>
      <c r="U62" s="17">
        <f t="shared" si="22"/>
        <v>-74770713.34774002</v>
      </c>
      <c r="V62" s="17">
        <f t="shared" si="22"/>
        <v>-66437344.705679975</v>
      </c>
      <c r="W62" s="17">
        <f t="shared" si="13"/>
        <v>88.85476910818862</v>
      </c>
    </row>
    <row r="63" spans="1:23" s="4" customFormat="1" ht="12.75">
      <c r="A63" s="10" t="s">
        <v>77</v>
      </c>
      <c r="B63" s="17"/>
      <c r="C63" s="17"/>
      <c r="D63" s="14"/>
      <c r="E63" s="14"/>
      <c r="F63" s="17"/>
      <c r="G63" s="17"/>
      <c r="H63" s="14"/>
      <c r="I63" s="14"/>
      <c r="J63" s="14"/>
      <c r="K63" s="14"/>
      <c r="L63" s="14"/>
      <c r="M63" s="14"/>
      <c r="N63" s="14"/>
      <c r="O63" s="14"/>
      <c r="P63" s="14"/>
      <c r="Q63" s="17"/>
      <c r="R63" s="17"/>
      <c r="S63" s="14"/>
      <c r="T63" s="14"/>
      <c r="U63" s="17"/>
      <c r="V63" s="17"/>
      <c r="W63" s="14"/>
    </row>
    <row r="64" spans="1:23" ht="12.75">
      <c r="A64" s="13" t="s">
        <v>78</v>
      </c>
      <c r="B64" s="14">
        <v>30142374.465630002</v>
      </c>
      <c r="C64" s="14">
        <v>32396831.68059</v>
      </c>
      <c r="D64" s="14">
        <f t="shared" si="3"/>
        <v>2254457.2149599977</v>
      </c>
      <c r="E64" s="14">
        <f t="shared" si="4"/>
        <v>107.4793617122986</v>
      </c>
      <c r="F64" s="14">
        <v>14241285.22415</v>
      </c>
      <c r="G64" s="14">
        <v>15360381.097520001</v>
      </c>
      <c r="H64" s="14">
        <f t="shared" si="5"/>
        <v>1119095.873370001</v>
      </c>
      <c r="I64" s="14">
        <f t="shared" si="6"/>
        <v>107.85811010562634</v>
      </c>
      <c r="J64" s="14">
        <f t="shared" si="0"/>
        <v>47.24672649923017</v>
      </c>
      <c r="K64" s="14">
        <f t="shared" si="0"/>
        <v>47.413220061031176</v>
      </c>
      <c r="L64" s="14">
        <f t="shared" si="7"/>
        <v>0.16649356180100483</v>
      </c>
      <c r="M64" s="14">
        <f aca="true" t="shared" si="23" ref="M64:M69">B64-F64</f>
        <v>15901089.241480002</v>
      </c>
      <c r="N64" s="14">
        <f t="shared" si="16"/>
        <v>17036450.58307</v>
      </c>
      <c r="O64" s="14">
        <f t="shared" si="8"/>
        <v>1135361.3415899966</v>
      </c>
      <c r="P64" s="14">
        <f t="shared" si="9"/>
        <v>107.14014822725642</v>
      </c>
      <c r="Q64" s="14">
        <v>30344437.21768</v>
      </c>
      <c r="R64" s="14">
        <v>33038283.68293</v>
      </c>
      <c r="S64" s="14">
        <f t="shared" si="10"/>
        <v>2693846.4652500004</v>
      </c>
      <c r="T64" s="14">
        <f t="shared" si="11"/>
        <v>108.8775627833376</v>
      </c>
      <c r="U64" s="14">
        <f t="shared" si="17"/>
        <v>-202062.75204999745</v>
      </c>
      <c r="V64" s="14">
        <f t="shared" si="12"/>
        <v>-641452.0023400001</v>
      </c>
      <c r="W64" s="14">
        <f t="shared" si="13"/>
        <v>317.4518786031788</v>
      </c>
    </row>
    <row r="65" spans="1:23" ht="12.75">
      <c r="A65" s="13" t="s">
        <v>79</v>
      </c>
      <c r="B65" s="14">
        <v>161264085.43188</v>
      </c>
      <c r="C65" s="14">
        <v>184088360.89572</v>
      </c>
      <c r="D65" s="14">
        <f t="shared" si="3"/>
        <v>22824275.463840008</v>
      </c>
      <c r="E65" s="14">
        <f t="shared" si="4"/>
        <v>114.15335311809478</v>
      </c>
      <c r="F65" s="14">
        <v>24585833.17993</v>
      </c>
      <c r="G65" s="14">
        <v>22124281.97507</v>
      </c>
      <c r="H65" s="14">
        <f t="shared" si="5"/>
        <v>-2461551.204860002</v>
      </c>
      <c r="I65" s="14">
        <f t="shared" si="6"/>
        <v>89.9879284674012</v>
      </c>
      <c r="J65" s="14">
        <f t="shared" si="0"/>
        <v>15.245696593935895</v>
      </c>
      <c r="K65" s="14">
        <f t="shared" si="0"/>
        <v>12.018294838098251</v>
      </c>
      <c r="L65" s="14">
        <f t="shared" si="7"/>
        <v>-3.2274017558376435</v>
      </c>
      <c r="M65" s="14">
        <f t="shared" si="23"/>
        <v>136678252.25195</v>
      </c>
      <c r="N65" s="14">
        <f t="shared" si="16"/>
        <v>161964078.92065</v>
      </c>
      <c r="O65" s="14">
        <f t="shared" si="8"/>
        <v>25285826.66870001</v>
      </c>
      <c r="P65" s="14">
        <f t="shared" si="9"/>
        <v>118.50025607738137</v>
      </c>
      <c r="Q65" s="14">
        <v>156203459.06814</v>
      </c>
      <c r="R65" s="14">
        <v>189928156.3411</v>
      </c>
      <c r="S65" s="14">
        <f t="shared" si="10"/>
        <v>33724697.27296001</v>
      </c>
      <c r="T65" s="14">
        <f t="shared" si="11"/>
        <v>121.59023716513757</v>
      </c>
      <c r="U65" s="14">
        <f t="shared" si="17"/>
        <v>5060626.363739997</v>
      </c>
      <c r="V65" s="14">
        <f t="shared" si="12"/>
        <v>-5839795.445380002</v>
      </c>
      <c r="W65" s="14">
        <f t="shared" si="13"/>
        <v>-115.3966925363794</v>
      </c>
    </row>
    <row r="66" spans="1:23" ht="12.75">
      <c r="A66" s="13" t="s">
        <v>80</v>
      </c>
      <c r="B66" s="14">
        <v>145566558.89163</v>
      </c>
      <c r="C66" s="14">
        <v>184712287.24067003</v>
      </c>
      <c r="D66" s="14">
        <f t="shared" si="3"/>
        <v>39145728.34904003</v>
      </c>
      <c r="E66" s="14">
        <f t="shared" si="4"/>
        <v>126.89197893190763</v>
      </c>
      <c r="F66" s="14">
        <v>40334551.3255</v>
      </c>
      <c r="G66" s="14">
        <v>36784151.61308</v>
      </c>
      <c r="H66" s="14">
        <f t="shared" si="5"/>
        <v>-3550399.712419994</v>
      </c>
      <c r="I66" s="14">
        <f t="shared" si="6"/>
        <v>91.19762190046877</v>
      </c>
      <c r="J66" s="14">
        <f t="shared" si="0"/>
        <v>27.708665803886923</v>
      </c>
      <c r="K66" s="14">
        <f t="shared" si="0"/>
        <v>19.91429599112281</v>
      </c>
      <c r="L66" s="14">
        <f t="shared" si="7"/>
        <v>-7.7943698127641134</v>
      </c>
      <c r="M66" s="14">
        <f t="shared" si="23"/>
        <v>105232007.56613</v>
      </c>
      <c r="N66" s="14">
        <f t="shared" si="16"/>
        <v>147928135.62759003</v>
      </c>
      <c r="O66" s="14">
        <f t="shared" si="8"/>
        <v>42696128.06146003</v>
      </c>
      <c r="P66" s="14">
        <f t="shared" si="9"/>
        <v>140.5733284472682</v>
      </c>
      <c r="Q66" s="14">
        <v>142234381.55510998</v>
      </c>
      <c r="R66" s="14">
        <v>171539828.48407</v>
      </c>
      <c r="S66" s="14">
        <f t="shared" si="10"/>
        <v>29305446.928960025</v>
      </c>
      <c r="T66" s="14">
        <f t="shared" si="11"/>
        <v>120.60363085813073</v>
      </c>
      <c r="U66" s="14">
        <f t="shared" si="17"/>
        <v>3332177.336520016</v>
      </c>
      <c r="V66" s="14">
        <f t="shared" si="12"/>
        <v>13172458.756600022</v>
      </c>
      <c r="W66" s="14">
        <f t="shared" si="13"/>
        <v>395.3108561249857</v>
      </c>
    </row>
    <row r="67" spans="1:23" ht="12.75">
      <c r="A67" s="13" t="s">
        <v>81</v>
      </c>
      <c r="B67" s="14">
        <v>109398839.51979</v>
      </c>
      <c r="C67" s="14">
        <v>119398906.20718</v>
      </c>
      <c r="D67" s="14">
        <f t="shared" si="3"/>
        <v>10000066.68739</v>
      </c>
      <c r="E67" s="14">
        <f t="shared" si="4"/>
        <v>109.14092574590886</v>
      </c>
      <c r="F67" s="14">
        <v>23962498.26935</v>
      </c>
      <c r="G67" s="14">
        <v>23622883.49723</v>
      </c>
      <c r="H67" s="14">
        <f t="shared" si="5"/>
        <v>-339614.77211999893</v>
      </c>
      <c r="I67" s="14">
        <f t="shared" si="6"/>
        <v>98.58272385332045</v>
      </c>
      <c r="J67" s="14">
        <f t="shared" si="0"/>
        <v>21.903795665963386</v>
      </c>
      <c r="K67" s="14">
        <f t="shared" si="0"/>
        <v>19.78484078927806</v>
      </c>
      <c r="L67" s="14">
        <f t="shared" si="7"/>
        <v>-2.1189548766853257</v>
      </c>
      <c r="M67" s="14">
        <f t="shared" si="23"/>
        <v>85436341.25044</v>
      </c>
      <c r="N67" s="14">
        <f t="shared" si="16"/>
        <v>95776022.70995</v>
      </c>
      <c r="O67" s="14">
        <f t="shared" si="8"/>
        <v>10339681.459509999</v>
      </c>
      <c r="P67" s="14">
        <f t="shared" si="9"/>
        <v>112.10220534748936</v>
      </c>
      <c r="Q67" s="14">
        <v>109814673.64169</v>
      </c>
      <c r="R67" s="14">
        <v>127069819.58547</v>
      </c>
      <c r="S67" s="14">
        <f t="shared" si="10"/>
        <v>17255145.943780005</v>
      </c>
      <c r="T67" s="14">
        <f t="shared" si="11"/>
        <v>115.71296928867734</v>
      </c>
      <c r="U67" s="14">
        <f t="shared" si="17"/>
        <v>-415834.1219000071</v>
      </c>
      <c r="V67" s="14">
        <f t="shared" si="12"/>
        <v>-7670913.3782900125</v>
      </c>
      <c r="W67" s="14">
        <f t="shared" si="13"/>
        <v>1844.7051298340991</v>
      </c>
    </row>
    <row r="68" spans="1:23" ht="12.75">
      <c r="A68" s="13" t="s">
        <v>82</v>
      </c>
      <c r="B68" s="14">
        <v>167413686.72416002</v>
      </c>
      <c r="C68" s="14">
        <v>204480502.63964</v>
      </c>
      <c r="D68" s="14">
        <f t="shared" si="3"/>
        <v>37066815.91547999</v>
      </c>
      <c r="E68" s="14">
        <f t="shared" si="4"/>
        <v>122.14085158793098</v>
      </c>
      <c r="F68" s="14">
        <v>8272624.46351</v>
      </c>
      <c r="G68" s="14">
        <v>16772145.33251</v>
      </c>
      <c r="H68" s="14">
        <f t="shared" si="5"/>
        <v>8499520.868999999</v>
      </c>
      <c r="I68" s="14">
        <f t="shared" si="6"/>
        <v>202.74273788796805</v>
      </c>
      <c r="J68" s="14">
        <f t="shared" si="0"/>
        <v>4.94142660936703</v>
      </c>
      <c r="K68" s="14">
        <f t="shared" si="0"/>
        <v>8.202320082354198</v>
      </c>
      <c r="L68" s="14">
        <f t="shared" si="7"/>
        <v>3.260893472987169</v>
      </c>
      <c r="M68" s="14">
        <f t="shared" si="23"/>
        <v>159141062.26065</v>
      </c>
      <c r="N68" s="14">
        <f t="shared" si="16"/>
        <v>187708357.30713</v>
      </c>
      <c r="O68" s="14">
        <f t="shared" si="8"/>
        <v>28567295.04648</v>
      </c>
      <c r="P68" s="14">
        <f t="shared" si="9"/>
        <v>117.95092645522934</v>
      </c>
      <c r="Q68" s="14">
        <v>170084865.84254</v>
      </c>
      <c r="R68" s="14">
        <v>192483815.15743</v>
      </c>
      <c r="S68" s="14">
        <f t="shared" si="10"/>
        <v>22398949.314889997</v>
      </c>
      <c r="T68" s="14">
        <f t="shared" si="11"/>
        <v>113.16927829171253</v>
      </c>
      <c r="U68" s="14">
        <f t="shared" si="17"/>
        <v>-2671179.1183799803</v>
      </c>
      <c r="V68" s="14">
        <f t="shared" si="12"/>
        <v>11996687.48221001</v>
      </c>
      <c r="W68" s="14">
        <f t="shared" si="13"/>
        <v>-449.1158005714635</v>
      </c>
    </row>
    <row r="69" spans="1:23" ht="12.75">
      <c r="A69" s="13" t="s">
        <v>83</v>
      </c>
      <c r="B69" s="14">
        <v>106812684.03686999</v>
      </c>
      <c r="C69" s="14">
        <v>136859053.81256</v>
      </c>
      <c r="D69" s="14">
        <f t="shared" si="3"/>
        <v>30046369.775690004</v>
      </c>
      <c r="E69" s="14">
        <f t="shared" si="4"/>
        <v>128.12996419537447</v>
      </c>
      <c r="F69" s="14">
        <v>7456810.61699</v>
      </c>
      <c r="G69" s="14">
        <v>18602509.7438</v>
      </c>
      <c r="H69" s="14">
        <f t="shared" si="5"/>
        <v>11145699.12681</v>
      </c>
      <c r="I69" s="14">
        <f t="shared" si="6"/>
        <v>249.47005763315263</v>
      </c>
      <c r="J69" s="14">
        <f t="shared" si="0"/>
        <v>6.981203294560065</v>
      </c>
      <c r="K69" s="14">
        <f t="shared" si="0"/>
        <v>13.592458244872644</v>
      </c>
      <c r="L69" s="14">
        <f t="shared" si="7"/>
        <v>6.611254950312579</v>
      </c>
      <c r="M69" s="14">
        <f t="shared" si="23"/>
        <v>99355873.41987999</v>
      </c>
      <c r="N69" s="14">
        <f t="shared" si="16"/>
        <v>118256544.06876</v>
      </c>
      <c r="O69" s="14">
        <f t="shared" si="8"/>
        <v>18900670.648880005</v>
      </c>
      <c r="P69" s="14">
        <f t="shared" si="9"/>
        <v>119.02320416328622</v>
      </c>
      <c r="Q69" s="14">
        <v>95610085.3471</v>
      </c>
      <c r="R69" s="14">
        <v>145642018.5285</v>
      </c>
      <c r="S69" s="14">
        <f t="shared" si="10"/>
        <v>50031933.181399986</v>
      </c>
      <c r="T69" s="14">
        <f t="shared" si="11"/>
        <v>152.32913766342278</v>
      </c>
      <c r="U69" s="14">
        <f t="shared" si="17"/>
        <v>11202598.689769983</v>
      </c>
      <c r="V69" s="14">
        <f t="shared" si="12"/>
        <v>-8782964.715939999</v>
      </c>
      <c r="W69" s="14">
        <f t="shared" si="13"/>
        <v>-78.40113672875249</v>
      </c>
    </row>
    <row r="70" spans="1:23" s="4" customFormat="1" ht="12.75">
      <c r="A70" s="16" t="s">
        <v>42</v>
      </c>
      <c r="B70" s="17">
        <f>SUM(B64:B69)</f>
        <v>720598229.0699601</v>
      </c>
      <c r="C70" s="17">
        <f aca="true" t="shared" si="24" ref="C70:V70">SUM(C64:C69)</f>
        <v>861935942.47636</v>
      </c>
      <c r="D70" s="17">
        <f t="shared" si="24"/>
        <v>141337713.40640005</v>
      </c>
      <c r="E70" s="17">
        <f t="shared" si="4"/>
        <v>119.61394126499829</v>
      </c>
      <c r="F70" s="17">
        <f t="shared" si="24"/>
        <v>118853603.07943001</v>
      </c>
      <c r="G70" s="17">
        <f t="shared" si="24"/>
        <v>133266353.25920999</v>
      </c>
      <c r="H70" s="17">
        <f t="shared" si="24"/>
        <v>14412750.179780005</v>
      </c>
      <c r="I70" s="17">
        <f t="shared" si="6"/>
        <v>112.12647307810089</v>
      </c>
      <c r="J70" s="17">
        <f t="shared" si="0"/>
        <v>16.493740656680266</v>
      </c>
      <c r="K70" s="17">
        <f t="shared" si="0"/>
        <v>15.461282758012501</v>
      </c>
      <c r="L70" s="17">
        <f t="shared" si="7"/>
        <v>-1.032457898667765</v>
      </c>
      <c r="M70" s="17">
        <f t="shared" si="24"/>
        <v>601744625.99053</v>
      </c>
      <c r="N70" s="17">
        <f t="shared" si="24"/>
        <v>728669589.2171501</v>
      </c>
      <c r="O70" s="17">
        <f t="shared" si="24"/>
        <v>126924963.22662005</v>
      </c>
      <c r="P70" s="17">
        <f t="shared" si="9"/>
        <v>121.0928287091371</v>
      </c>
      <c r="Q70" s="17">
        <f t="shared" si="24"/>
        <v>704291902.67226</v>
      </c>
      <c r="R70" s="17">
        <f t="shared" si="24"/>
        <v>859701921.7795</v>
      </c>
      <c r="S70" s="17">
        <f t="shared" si="24"/>
        <v>155410019.10724002</v>
      </c>
      <c r="T70" s="17">
        <f t="shared" si="11"/>
        <v>122.06613742364145</v>
      </c>
      <c r="U70" s="17">
        <f t="shared" si="24"/>
        <v>16306326.397700012</v>
      </c>
      <c r="V70" s="17">
        <f t="shared" si="24"/>
        <v>2234020.696860019</v>
      </c>
      <c r="W70" s="17">
        <f t="shared" si="13"/>
        <v>13.700331039461625</v>
      </c>
    </row>
    <row r="71" spans="1:23" s="4" customFormat="1" ht="12.75">
      <c r="A71" s="10" t="s">
        <v>84</v>
      </c>
      <c r="B71" s="17"/>
      <c r="C71" s="17"/>
      <c r="D71" s="14"/>
      <c r="E71" s="14"/>
      <c r="F71" s="17"/>
      <c r="G71" s="17"/>
      <c r="H71" s="14"/>
      <c r="I71" s="14"/>
      <c r="J71" s="14"/>
      <c r="K71" s="14"/>
      <c r="L71" s="14"/>
      <c r="M71" s="14"/>
      <c r="N71" s="14"/>
      <c r="O71" s="14"/>
      <c r="P71" s="14"/>
      <c r="Q71" s="17"/>
      <c r="R71" s="17"/>
      <c r="S71" s="14"/>
      <c r="T71" s="14"/>
      <c r="U71" s="17"/>
      <c r="V71" s="17"/>
      <c r="W71" s="14"/>
    </row>
    <row r="72" spans="1:23" ht="12.75">
      <c r="A72" s="13" t="s">
        <v>85</v>
      </c>
      <c r="B72" s="14">
        <v>39198146.94082</v>
      </c>
      <c r="C72" s="14">
        <v>44754326.7816</v>
      </c>
      <c r="D72" s="14">
        <f aca="true" t="shared" si="25" ref="D72:D103">C72-B72</f>
        <v>5556179.840779997</v>
      </c>
      <c r="E72" s="14">
        <f aca="true" t="shared" si="26" ref="E72:E105">C72/B72*100</f>
        <v>114.17459822569809</v>
      </c>
      <c r="F72" s="14">
        <v>21193509.76788</v>
      </c>
      <c r="G72" s="14">
        <v>22686727.88227</v>
      </c>
      <c r="H72" s="14">
        <f aca="true" t="shared" si="27" ref="H72:H103">G72-F72</f>
        <v>1493218.1143900007</v>
      </c>
      <c r="I72" s="14">
        <f aca="true" t="shared" si="28" ref="I72:I105">G72/F72*100</f>
        <v>107.04563864477538</v>
      </c>
      <c r="J72" s="14">
        <f aca="true" t="shared" si="29" ref="J72:K105">F72/B72*100</f>
        <v>54.06763181911947</v>
      </c>
      <c r="K72" s="14">
        <f t="shared" si="29"/>
        <v>50.691697348014344</v>
      </c>
      <c r="L72" s="14">
        <f aca="true" t="shared" si="30" ref="L72:L105">K72-J72</f>
        <v>-3.3759344711051256</v>
      </c>
      <c r="M72" s="14">
        <f aca="true" t="shared" si="31" ref="M72:M83">B72-F72</f>
        <v>18004637.17294</v>
      </c>
      <c r="N72" s="14">
        <f t="shared" si="16"/>
        <v>22067598.899329998</v>
      </c>
      <c r="O72" s="14">
        <f aca="true" t="shared" si="32" ref="O72:O103">N72-M72</f>
        <v>4062961.7263899967</v>
      </c>
      <c r="P72" s="14">
        <f aca="true" t="shared" si="33" ref="P72:P105">N72/M72*100</f>
        <v>122.56619607140102</v>
      </c>
      <c r="Q72" s="14">
        <v>40826447.98283</v>
      </c>
      <c r="R72" s="14">
        <v>44660365.80526</v>
      </c>
      <c r="S72" s="14">
        <f aca="true" t="shared" si="34" ref="S72:S103">R72-Q72</f>
        <v>3833917.8224299997</v>
      </c>
      <c r="T72" s="14">
        <f aca="true" t="shared" si="35" ref="T72:T105">R72/Q72*100</f>
        <v>109.39076998332649</v>
      </c>
      <c r="U72" s="14">
        <f t="shared" si="17"/>
        <v>-1628301.0420100018</v>
      </c>
      <c r="V72" s="14">
        <f t="shared" si="17"/>
        <v>93960.97633999586</v>
      </c>
      <c r="W72" s="14">
        <f aca="true" t="shared" si="36" ref="W72:W104">V72/U72*100</f>
        <v>-5.770491691389503</v>
      </c>
    </row>
    <row r="73" spans="1:23" ht="12.75">
      <c r="A73" s="13" t="s">
        <v>86</v>
      </c>
      <c r="B73" s="14">
        <v>15246560.587030001</v>
      </c>
      <c r="C73" s="14">
        <v>16706167.09668</v>
      </c>
      <c r="D73" s="14">
        <f t="shared" si="25"/>
        <v>1459606.5096499994</v>
      </c>
      <c r="E73" s="14">
        <f t="shared" si="26"/>
        <v>109.57334935520907</v>
      </c>
      <c r="F73" s="14">
        <v>11649703.78022</v>
      </c>
      <c r="G73" s="14">
        <v>12658973.06105</v>
      </c>
      <c r="H73" s="14">
        <f t="shared" si="27"/>
        <v>1009269.2808299996</v>
      </c>
      <c r="I73" s="14">
        <f t="shared" si="28"/>
        <v>108.66347591209689</v>
      </c>
      <c r="J73" s="14">
        <f t="shared" si="29"/>
        <v>76.4087330629192</v>
      </c>
      <c r="K73" s="14">
        <f t="shared" si="29"/>
        <v>75.77425143536189</v>
      </c>
      <c r="L73" s="14">
        <f t="shared" si="30"/>
        <v>-0.6344816275573066</v>
      </c>
      <c r="M73" s="14">
        <f t="shared" si="31"/>
        <v>3596856.806810001</v>
      </c>
      <c r="N73" s="14">
        <f t="shared" si="16"/>
        <v>4047194.0356300008</v>
      </c>
      <c r="O73" s="14">
        <f t="shared" si="32"/>
        <v>450337.22881999984</v>
      </c>
      <c r="P73" s="14">
        <f t="shared" si="33"/>
        <v>112.520299055758</v>
      </c>
      <c r="Q73" s="14">
        <v>15487357.4561</v>
      </c>
      <c r="R73" s="14">
        <v>16689334.21781</v>
      </c>
      <c r="S73" s="14">
        <f t="shared" si="34"/>
        <v>1201976.7617099993</v>
      </c>
      <c r="T73" s="14">
        <f t="shared" si="35"/>
        <v>107.76101904483761</v>
      </c>
      <c r="U73" s="14">
        <f t="shared" si="17"/>
        <v>-240796.86906999908</v>
      </c>
      <c r="V73" s="14">
        <f t="shared" si="17"/>
        <v>16832.878870001063</v>
      </c>
      <c r="W73" s="14">
        <f t="shared" si="36"/>
        <v>-6.990489093571971</v>
      </c>
    </row>
    <row r="74" spans="1:23" ht="12.75">
      <c r="A74" s="13" t="s">
        <v>87</v>
      </c>
      <c r="B74" s="14">
        <v>72375834.45035</v>
      </c>
      <c r="C74" s="14">
        <v>81204016.63621001</v>
      </c>
      <c r="D74" s="14">
        <f t="shared" si="25"/>
        <v>8828182.185860008</v>
      </c>
      <c r="E74" s="14">
        <f t="shared" si="26"/>
        <v>112.19769312907357</v>
      </c>
      <c r="F74" s="14">
        <v>33315535.12757</v>
      </c>
      <c r="G74" s="14">
        <v>36715075.46701</v>
      </c>
      <c r="H74" s="14">
        <f t="shared" si="27"/>
        <v>3399540.3394399993</v>
      </c>
      <c r="I74" s="14">
        <f t="shared" si="28"/>
        <v>110.20406944214665</v>
      </c>
      <c r="J74" s="14">
        <f t="shared" si="29"/>
        <v>46.03129674508214</v>
      </c>
      <c r="K74" s="14">
        <f t="shared" si="29"/>
        <v>45.2133736579703</v>
      </c>
      <c r="L74" s="14">
        <f t="shared" si="30"/>
        <v>-0.8179230871118364</v>
      </c>
      <c r="M74" s="14">
        <f t="shared" si="31"/>
        <v>39060299.32278</v>
      </c>
      <c r="N74" s="14">
        <f t="shared" si="16"/>
        <v>44488941.16920001</v>
      </c>
      <c r="O74" s="14">
        <f t="shared" si="32"/>
        <v>5428641.846420012</v>
      </c>
      <c r="P74" s="14">
        <f t="shared" si="33"/>
        <v>113.89810610912043</v>
      </c>
      <c r="Q74" s="14">
        <v>67322645.37668</v>
      </c>
      <c r="R74" s="14">
        <v>80889642.81769</v>
      </c>
      <c r="S74" s="14">
        <f t="shared" si="34"/>
        <v>13566997.441009998</v>
      </c>
      <c r="T74" s="14">
        <f t="shared" si="35"/>
        <v>120.15220490089283</v>
      </c>
      <c r="U74" s="14">
        <f t="shared" si="17"/>
        <v>5053189.07367</v>
      </c>
      <c r="V74" s="14">
        <f t="shared" si="17"/>
        <v>314373.8185200095</v>
      </c>
      <c r="W74" s="14">
        <f t="shared" si="36"/>
        <v>6.221295382713396</v>
      </c>
    </row>
    <row r="75" spans="1:23" ht="12.75">
      <c r="A75" s="13" t="s">
        <v>88</v>
      </c>
      <c r="B75" s="14">
        <v>178352520.93877</v>
      </c>
      <c r="C75" s="14">
        <v>188772769.08951998</v>
      </c>
      <c r="D75" s="14">
        <f t="shared" si="25"/>
        <v>10420248.150749981</v>
      </c>
      <c r="E75" s="14">
        <f t="shared" si="26"/>
        <v>105.84250118579897</v>
      </c>
      <c r="F75" s="14">
        <v>28583939.89315</v>
      </c>
      <c r="G75" s="14">
        <v>30904810.73326</v>
      </c>
      <c r="H75" s="14">
        <f t="shared" si="27"/>
        <v>2320870.8401099965</v>
      </c>
      <c r="I75" s="14">
        <f t="shared" si="28"/>
        <v>108.11949244500818</v>
      </c>
      <c r="J75" s="14">
        <f t="shared" si="29"/>
        <v>16.026653137671726</v>
      </c>
      <c r="K75" s="14">
        <f t="shared" si="29"/>
        <v>16.371434758476365</v>
      </c>
      <c r="L75" s="14">
        <f t="shared" si="30"/>
        <v>0.34478162080463903</v>
      </c>
      <c r="M75" s="14">
        <f t="shared" si="31"/>
        <v>149768581.04562</v>
      </c>
      <c r="N75" s="14">
        <f t="shared" si="16"/>
        <v>157867958.35625997</v>
      </c>
      <c r="O75" s="14">
        <f t="shared" si="32"/>
        <v>8099377.310639977</v>
      </c>
      <c r="P75" s="14">
        <f t="shared" si="33"/>
        <v>105.40792818767034</v>
      </c>
      <c r="Q75" s="14">
        <v>168519578.80732998</v>
      </c>
      <c r="R75" s="14">
        <v>193253245.12783998</v>
      </c>
      <c r="S75" s="14">
        <f t="shared" si="34"/>
        <v>24733666.32051</v>
      </c>
      <c r="T75" s="14">
        <f t="shared" si="35"/>
        <v>114.67702832843432</v>
      </c>
      <c r="U75" s="14">
        <f t="shared" si="17"/>
        <v>9832942.131440014</v>
      </c>
      <c r="V75" s="14">
        <f t="shared" si="17"/>
        <v>-4480476.038320005</v>
      </c>
      <c r="W75" s="14">
        <f t="shared" si="36"/>
        <v>-45.5659758638674</v>
      </c>
    </row>
    <row r="76" spans="1:23" ht="12.75">
      <c r="A76" s="13" t="s">
        <v>89</v>
      </c>
      <c r="B76" s="14">
        <v>98500736.00479</v>
      </c>
      <c r="C76" s="14">
        <v>113112069.59028</v>
      </c>
      <c r="D76" s="14">
        <f t="shared" si="25"/>
        <v>14611333.585490003</v>
      </c>
      <c r="E76" s="14">
        <f t="shared" si="26"/>
        <v>114.83373036398375</v>
      </c>
      <c r="F76" s="14">
        <v>26310282.36505</v>
      </c>
      <c r="G76" s="14">
        <v>24322906.16314</v>
      </c>
      <c r="H76" s="14">
        <f t="shared" si="27"/>
        <v>-1987376.2019100003</v>
      </c>
      <c r="I76" s="14">
        <f t="shared" si="28"/>
        <v>92.44638968774433</v>
      </c>
      <c r="J76" s="14">
        <f t="shared" si="29"/>
        <v>26.710746977332793</v>
      </c>
      <c r="K76" s="14">
        <f t="shared" si="29"/>
        <v>21.50336940279106</v>
      </c>
      <c r="L76" s="14">
        <f t="shared" si="30"/>
        <v>-5.207377574541734</v>
      </c>
      <c r="M76" s="14">
        <f t="shared" si="31"/>
        <v>72190453.63973999</v>
      </c>
      <c r="N76" s="14">
        <f t="shared" si="16"/>
        <v>88789163.42714</v>
      </c>
      <c r="O76" s="14">
        <f t="shared" si="32"/>
        <v>16598709.787400007</v>
      </c>
      <c r="P76" s="14">
        <f t="shared" si="33"/>
        <v>122.99294290382822</v>
      </c>
      <c r="Q76" s="14">
        <v>91796027.59410001</v>
      </c>
      <c r="R76" s="14">
        <v>103870895.83197999</v>
      </c>
      <c r="S76" s="14">
        <f t="shared" si="34"/>
        <v>12074868.237879977</v>
      </c>
      <c r="T76" s="14">
        <f t="shared" si="35"/>
        <v>113.15402044549481</v>
      </c>
      <c r="U76" s="14">
        <f t="shared" si="17"/>
        <v>6704708.41068998</v>
      </c>
      <c r="V76" s="14">
        <f t="shared" si="17"/>
        <v>9241173.758300006</v>
      </c>
      <c r="W76" s="14">
        <f t="shared" si="36"/>
        <v>137.83110602641403</v>
      </c>
    </row>
    <row r="77" spans="1:23" ht="12.75">
      <c r="A77" s="13" t="s">
        <v>90</v>
      </c>
      <c r="B77" s="14">
        <v>113379217.51564999</v>
      </c>
      <c r="C77" s="14">
        <v>128335828.88867</v>
      </c>
      <c r="D77" s="14">
        <f t="shared" si="25"/>
        <v>14956611.373020008</v>
      </c>
      <c r="E77" s="14">
        <f t="shared" si="26"/>
        <v>113.19166925010353</v>
      </c>
      <c r="F77" s="14">
        <v>22709299.0359</v>
      </c>
      <c r="G77" s="14">
        <v>16117565.77177</v>
      </c>
      <c r="H77" s="14">
        <f t="shared" si="27"/>
        <v>-6591733.26413</v>
      </c>
      <c r="I77" s="14">
        <f t="shared" si="28"/>
        <v>70.97341818560997</v>
      </c>
      <c r="J77" s="14">
        <f t="shared" si="29"/>
        <v>20.029507641261844</v>
      </c>
      <c r="K77" s="14">
        <f t="shared" si="29"/>
        <v>12.558897940926398</v>
      </c>
      <c r="L77" s="14">
        <f t="shared" si="30"/>
        <v>-7.470609700335446</v>
      </c>
      <c r="M77" s="14">
        <f t="shared" si="31"/>
        <v>90669918.47974999</v>
      </c>
      <c r="N77" s="14">
        <f t="shared" si="16"/>
        <v>112218263.1169</v>
      </c>
      <c r="O77" s="14">
        <f t="shared" si="32"/>
        <v>21548344.637150005</v>
      </c>
      <c r="P77" s="14">
        <f t="shared" si="33"/>
        <v>123.76570421419598</v>
      </c>
      <c r="Q77" s="14">
        <v>117171911.1462</v>
      </c>
      <c r="R77" s="14">
        <v>131550068.05527</v>
      </c>
      <c r="S77" s="14">
        <f t="shared" si="34"/>
        <v>14378156.90907</v>
      </c>
      <c r="T77" s="14">
        <f t="shared" si="35"/>
        <v>112.2709929098364</v>
      </c>
      <c r="U77" s="14">
        <f t="shared" si="17"/>
        <v>-3792693.630550012</v>
      </c>
      <c r="V77" s="14">
        <f t="shared" si="17"/>
        <v>-3214239.166600004</v>
      </c>
      <c r="W77" s="14">
        <f t="shared" si="36"/>
        <v>84.74818901029658</v>
      </c>
    </row>
    <row r="78" spans="1:23" ht="12.75">
      <c r="A78" s="13" t="s">
        <v>91</v>
      </c>
      <c r="B78" s="14">
        <v>100312499.21236</v>
      </c>
      <c r="C78" s="14">
        <v>112630316.85805</v>
      </c>
      <c r="D78" s="14">
        <f t="shared" si="25"/>
        <v>12317817.645690009</v>
      </c>
      <c r="E78" s="14">
        <f t="shared" si="26"/>
        <v>112.27944447841278</v>
      </c>
      <c r="F78" s="14">
        <v>20868780.79048</v>
      </c>
      <c r="G78" s="14">
        <v>21507828.02688</v>
      </c>
      <c r="H78" s="14">
        <f t="shared" si="27"/>
        <v>639047.2364000008</v>
      </c>
      <c r="I78" s="14">
        <f t="shared" si="28"/>
        <v>103.06221644098885</v>
      </c>
      <c r="J78" s="14">
        <f t="shared" si="29"/>
        <v>20.803769175664854</v>
      </c>
      <c r="K78" s="14">
        <f t="shared" si="29"/>
        <v>19.095949143059503</v>
      </c>
      <c r="L78" s="14">
        <f t="shared" si="30"/>
        <v>-1.7078200326053512</v>
      </c>
      <c r="M78" s="14">
        <f t="shared" si="31"/>
        <v>79443718.42187999</v>
      </c>
      <c r="N78" s="14">
        <f t="shared" si="16"/>
        <v>91122488.83117001</v>
      </c>
      <c r="O78" s="14">
        <f t="shared" si="32"/>
        <v>11678770.409290016</v>
      </c>
      <c r="P78" s="14">
        <f t="shared" si="33"/>
        <v>114.70068451135529</v>
      </c>
      <c r="Q78" s="14">
        <v>102551038.95382</v>
      </c>
      <c r="R78" s="14">
        <v>114526749.53364</v>
      </c>
      <c r="S78" s="14">
        <f t="shared" si="34"/>
        <v>11975710.579819992</v>
      </c>
      <c r="T78" s="14">
        <f t="shared" si="35"/>
        <v>111.67780521971386</v>
      </c>
      <c r="U78" s="14">
        <f t="shared" si="17"/>
        <v>-2238539.7414600104</v>
      </c>
      <c r="V78" s="14">
        <f t="shared" si="17"/>
        <v>-1896432.6755899936</v>
      </c>
      <c r="W78" s="14">
        <f t="shared" si="36"/>
        <v>84.71740038678566</v>
      </c>
    </row>
    <row r="79" spans="1:23" ht="12.75">
      <c r="A79" s="13" t="s">
        <v>92</v>
      </c>
      <c r="B79" s="14">
        <v>58097849.048760004</v>
      </c>
      <c r="C79" s="14">
        <v>67352251.56671</v>
      </c>
      <c r="D79" s="14">
        <f t="shared" si="25"/>
        <v>9254402.51794999</v>
      </c>
      <c r="E79" s="14">
        <f t="shared" si="26"/>
        <v>115.92899336115354</v>
      </c>
      <c r="F79" s="14">
        <v>11820870.79941</v>
      </c>
      <c r="G79" s="14">
        <v>15974132.768170001</v>
      </c>
      <c r="H79" s="14">
        <f t="shared" si="27"/>
        <v>4153261.9687600005</v>
      </c>
      <c r="I79" s="14">
        <f t="shared" si="28"/>
        <v>135.1349916536377</v>
      </c>
      <c r="J79" s="14">
        <f t="shared" si="29"/>
        <v>20.346486131507298</v>
      </c>
      <c r="K79" s="14">
        <f t="shared" si="29"/>
        <v>23.717295853648178</v>
      </c>
      <c r="L79" s="14">
        <f t="shared" si="30"/>
        <v>3.37080972214088</v>
      </c>
      <c r="M79" s="14">
        <f t="shared" si="31"/>
        <v>46276978.249350004</v>
      </c>
      <c r="N79" s="14">
        <f t="shared" si="16"/>
        <v>51378118.798539996</v>
      </c>
      <c r="O79" s="14">
        <f t="shared" si="32"/>
        <v>5101140.549189992</v>
      </c>
      <c r="P79" s="14">
        <f t="shared" si="33"/>
        <v>111.02306317777273</v>
      </c>
      <c r="Q79" s="14">
        <v>59206489.2961</v>
      </c>
      <c r="R79" s="14">
        <v>70806991.64813</v>
      </c>
      <c r="S79" s="14">
        <f t="shared" si="34"/>
        <v>11600502.352030002</v>
      </c>
      <c r="T79" s="14">
        <f t="shared" si="35"/>
        <v>119.59329541397776</v>
      </c>
      <c r="U79" s="14">
        <f t="shared" si="17"/>
        <v>-1108640.2473399937</v>
      </c>
      <c r="V79" s="14">
        <f t="shared" si="17"/>
        <v>-3454740.0814200044</v>
      </c>
      <c r="W79" s="14">
        <f t="shared" si="36"/>
        <v>311.6195799051229</v>
      </c>
    </row>
    <row r="80" spans="1:23" ht="12.75">
      <c r="A80" s="13" t="s">
        <v>93</v>
      </c>
      <c r="B80" s="14">
        <v>42975912.884339996</v>
      </c>
      <c r="C80" s="14">
        <v>52433692.61343</v>
      </c>
      <c r="D80" s="14">
        <f t="shared" si="25"/>
        <v>9457779.729090005</v>
      </c>
      <c r="E80" s="14">
        <f t="shared" si="26"/>
        <v>122.00716423300535</v>
      </c>
      <c r="F80" s="14">
        <v>11668844.41619</v>
      </c>
      <c r="G80" s="14">
        <v>15627517.242309999</v>
      </c>
      <c r="H80" s="14">
        <f t="shared" si="27"/>
        <v>3958672.8261199985</v>
      </c>
      <c r="I80" s="14">
        <f t="shared" si="28"/>
        <v>133.92514875446892</v>
      </c>
      <c r="J80" s="14">
        <f t="shared" si="29"/>
        <v>27.15205712463647</v>
      </c>
      <c r="K80" s="14">
        <f t="shared" si="29"/>
        <v>29.80434232912918</v>
      </c>
      <c r="L80" s="14">
        <f t="shared" si="30"/>
        <v>2.65228520449271</v>
      </c>
      <c r="M80" s="14">
        <f t="shared" si="31"/>
        <v>31307068.468149997</v>
      </c>
      <c r="N80" s="14">
        <f t="shared" si="16"/>
        <v>36806175.371120006</v>
      </c>
      <c r="O80" s="14">
        <f t="shared" si="32"/>
        <v>5499106.902970009</v>
      </c>
      <c r="P80" s="14">
        <f t="shared" si="33"/>
        <v>117.56506492635835</v>
      </c>
      <c r="Q80" s="14">
        <v>42717304.80639</v>
      </c>
      <c r="R80" s="14">
        <v>51712766.47489</v>
      </c>
      <c r="S80" s="14">
        <f t="shared" si="34"/>
        <v>8995461.668499999</v>
      </c>
      <c r="T80" s="14">
        <f t="shared" si="35"/>
        <v>121.05812084650618</v>
      </c>
      <c r="U80" s="14">
        <f t="shared" si="17"/>
        <v>258608.0779499933</v>
      </c>
      <c r="V80" s="14">
        <f t="shared" si="17"/>
        <v>720926.1385399997</v>
      </c>
      <c r="W80" s="14">
        <f t="shared" si="36"/>
        <v>278.77170127663385</v>
      </c>
    </row>
    <row r="81" spans="1:23" ht="12.75">
      <c r="A81" s="13" t="s">
        <v>94</v>
      </c>
      <c r="B81" s="14">
        <v>13316762.05575</v>
      </c>
      <c r="C81" s="14">
        <v>15114612.099809999</v>
      </c>
      <c r="D81" s="14">
        <f t="shared" si="25"/>
        <v>1797850.0440599993</v>
      </c>
      <c r="E81" s="14">
        <f t="shared" si="26"/>
        <v>113.50065456252341</v>
      </c>
      <c r="F81" s="14">
        <v>9289465.473639999</v>
      </c>
      <c r="G81" s="14">
        <v>11164473.505069999</v>
      </c>
      <c r="H81" s="14">
        <f t="shared" si="27"/>
        <v>1875008.0314300004</v>
      </c>
      <c r="I81" s="14">
        <f t="shared" si="28"/>
        <v>120.18424027464837</v>
      </c>
      <c r="J81" s="14">
        <f t="shared" si="29"/>
        <v>69.75768910452922</v>
      </c>
      <c r="K81" s="14">
        <f t="shared" si="29"/>
        <v>73.8654318836958</v>
      </c>
      <c r="L81" s="14">
        <f t="shared" si="30"/>
        <v>4.1077427791665855</v>
      </c>
      <c r="M81" s="14">
        <f t="shared" si="31"/>
        <v>4027296.582110001</v>
      </c>
      <c r="N81" s="14">
        <f t="shared" si="16"/>
        <v>3950138.5947399996</v>
      </c>
      <c r="O81" s="14">
        <f t="shared" si="32"/>
        <v>-77157.98737000115</v>
      </c>
      <c r="P81" s="14">
        <f t="shared" si="33"/>
        <v>98.08412452877816</v>
      </c>
      <c r="Q81" s="14">
        <v>14730914.47828</v>
      </c>
      <c r="R81" s="14">
        <v>15984082.058950001</v>
      </c>
      <c r="S81" s="14">
        <f t="shared" si="34"/>
        <v>1253167.580670001</v>
      </c>
      <c r="T81" s="14">
        <f t="shared" si="35"/>
        <v>108.50705896445012</v>
      </c>
      <c r="U81" s="14">
        <f t="shared" si="17"/>
        <v>-1414152.422530001</v>
      </c>
      <c r="V81" s="14">
        <f t="shared" si="17"/>
        <v>-869469.9591400027</v>
      </c>
      <c r="W81" s="14">
        <f t="shared" si="36"/>
        <v>61.48346849234755</v>
      </c>
    </row>
    <row r="82" spans="1:23" ht="12.75">
      <c r="A82" s="13" t="s">
        <v>95</v>
      </c>
      <c r="B82" s="14">
        <v>18347869.4495</v>
      </c>
      <c r="C82" s="14">
        <v>21221563.09571</v>
      </c>
      <c r="D82" s="14">
        <f t="shared" si="25"/>
        <v>2873693.64621</v>
      </c>
      <c r="E82" s="14">
        <f t="shared" si="26"/>
        <v>115.66227432628867</v>
      </c>
      <c r="F82" s="14">
        <v>4716727.49885</v>
      </c>
      <c r="G82" s="14">
        <v>5437090.2094</v>
      </c>
      <c r="H82" s="14">
        <f t="shared" si="27"/>
        <v>720362.71055</v>
      </c>
      <c r="I82" s="14">
        <f t="shared" si="28"/>
        <v>115.27251067028217</v>
      </c>
      <c r="J82" s="14">
        <f t="shared" si="29"/>
        <v>25.707221821215526</v>
      </c>
      <c r="K82" s="14">
        <f t="shared" si="29"/>
        <v>25.620592530712894</v>
      </c>
      <c r="L82" s="14">
        <f t="shared" si="30"/>
        <v>-0.08662929050263202</v>
      </c>
      <c r="M82" s="14">
        <f t="shared" si="31"/>
        <v>13631141.95065</v>
      </c>
      <c r="N82" s="14">
        <f t="shared" si="16"/>
        <v>15784472.886309998</v>
      </c>
      <c r="O82" s="14">
        <f t="shared" si="32"/>
        <v>2153330.935659999</v>
      </c>
      <c r="P82" s="14">
        <f t="shared" si="33"/>
        <v>115.797142627198</v>
      </c>
      <c r="Q82" s="14">
        <v>19084716.64867</v>
      </c>
      <c r="R82" s="14">
        <v>23803702.454630002</v>
      </c>
      <c r="S82" s="14">
        <f t="shared" si="34"/>
        <v>4718985.805960003</v>
      </c>
      <c r="T82" s="14">
        <f t="shared" si="35"/>
        <v>124.72651752096549</v>
      </c>
      <c r="U82" s="14">
        <f t="shared" si="17"/>
        <v>-736847.1991700009</v>
      </c>
      <c r="V82" s="14">
        <f t="shared" si="17"/>
        <v>-2582139.358920004</v>
      </c>
      <c r="W82" s="14">
        <f t="shared" si="36"/>
        <v>350.4307761267976</v>
      </c>
    </row>
    <row r="83" spans="1:23" ht="12.75">
      <c r="A83" s="13" t="s">
        <v>96</v>
      </c>
      <c r="B83" s="14">
        <v>43739872.68925</v>
      </c>
      <c r="C83" s="14">
        <v>46358497.667339996</v>
      </c>
      <c r="D83" s="14">
        <f t="shared" si="25"/>
        <v>2618624.9780899957</v>
      </c>
      <c r="E83" s="14">
        <f t="shared" si="26"/>
        <v>105.98681435744915</v>
      </c>
      <c r="F83" s="14">
        <v>17773413.76361</v>
      </c>
      <c r="G83" s="14">
        <v>17227561.121770002</v>
      </c>
      <c r="H83" s="14">
        <f t="shared" si="27"/>
        <v>-545852.6418399997</v>
      </c>
      <c r="I83" s="14">
        <f t="shared" si="28"/>
        <v>96.92882499051701</v>
      </c>
      <c r="J83" s="14">
        <f t="shared" si="29"/>
        <v>40.63435184158228</v>
      </c>
      <c r="K83" s="14">
        <f t="shared" si="29"/>
        <v>37.16160356487778</v>
      </c>
      <c r="L83" s="14">
        <f t="shared" si="30"/>
        <v>-3.4727482767045004</v>
      </c>
      <c r="M83" s="14">
        <f t="shared" si="31"/>
        <v>25966458.92564</v>
      </c>
      <c r="N83" s="14">
        <f t="shared" si="16"/>
        <v>29130936.545569994</v>
      </c>
      <c r="O83" s="14">
        <f t="shared" si="32"/>
        <v>3164477.6199299954</v>
      </c>
      <c r="P83" s="14">
        <f t="shared" si="33"/>
        <v>112.18678923064593</v>
      </c>
      <c r="Q83" s="14">
        <v>43916250.16371</v>
      </c>
      <c r="R83" s="14">
        <v>48942886.27753</v>
      </c>
      <c r="S83" s="14">
        <f t="shared" si="34"/>
        <v>5026636.1138200015</v>
      </c>
      <c r="T83" s="14">
        <f t="shared" si="35"/>
        <v>111.44595928632755</v>
      </c>
      <c r="U83" s="14">
        <f t="shared" si="17"/>
        <v>-176377.4744599983</v>
      </c>
      <c r="V83" s="14">
        <f t="shared" si="17"/>
        <v>-2584388.610190004</v>
      </c>
      <c r="W83" s="14">
        <f t="shared" si="36"/>
        <v>1465.2600158282303</v>
      </c>
    </row>
    <row r="84" spans="1:23" s="4" customFormat="1" ht="12.75">
      <c r="A84" s="16" t="s">
        <v>42</v>
      </c>
      <c r="B84" s="17">
        <f>SUM(B72:B83)</f>
        <v>793843781.77737</v>
      </c>
      <c r="C84" s="17">
        <f aca="true" t="shared" si="37" ref="C84:W84">SUM(C72:C83)</f>
        <v>887996111.9840101</v>
      </c>
      <c r="D84" s="17">
        <f t="shared" si="37"/>
        <v>94152330.20664</v>
      </c>
      <c r="E84" s="17">
        <f t="shared" si="26"/>
        <v>111.86030959338606</v>
      </c>
      <c r="F84" s="17">
        <f t="shared" si="37"/>
        <v>219900372.71194997</v>
      </c>
      <c r="G84" s="17">
        <f t="shared" si="37"/>
        <v>230344661.95209998</v>
      </c>
      <c r="H84" s="17">
        <f t="shared" si="37"/>
        <v>10444289.240149997</v>
      </c>
      <c r="I84" s="17">
        <f t="shared" si="28"/>
        <v>104.74955504228775</v>
      </c>
      <c r="J84" s="17">
        <f t="shared" si="29"/>
        <v>27.700711117193087</v>
      </c>
      <c r="K84" s="17">
        <f t="shared" si="29"/>
        <v>25.93982775864313</v>
      </c>
      <c r="L84" s="17">
        <f t="shared" si="30"/>
        <v>-1.7608833585499575</v>
      </c>
      <c r="M84" s="17">
        <f t="shared" si="37"/>
        <v>573943409.06542</v>
      </c>
      <c r="N84" s="17">
        <f t="shared" si="37"/>
        <v>657651450.03191</v>
      </c>
      <c r="O84" s="17">
        <f t="shared" si="37"/>
        <v>83708040.96649003</v>
      </c>
      <c r="P84" s="17">
        <f t="shared" si="33"/>
        <v>114.58472031289561</v>
      </c>
      <c r="Q84" s="17">
        <f t="shared" si="37"/>
        <v>783330682.7102101</v>
      </c>
      <c r="R84" s="17">
        <f t="shared" si="37"/>
        <v>896690730.3036199</v>
      </c>
      <c r="S84" s="17">
        <f t="shared" si="37"/>
        <v>113360047.59340999</v>
      </c>
      <c r="T84" s="17">
        <f t="shared" si="35"/>
        <v>114.47154440589516</v>
      </c>
      <c r="U84" s="17">
        <f t="shared" si="37"/>
        <v>10513099.067159967</v>
      </c>
      <c r="V84" s="17">
        <f t="shared" si="37"/>
        <v>-8694618.319610005</v>
      </c>
      <c r="W84" s="17">
        <f t="shared" si="37"/>
        <v>2722.756575786513</v>
      </c>
    </row>
    <row r="85" spans="1:23" s="4" customFormat="1" ht="12.75">
      <c r="A85" s="10" t="s">
        <v>97</v>
      </c>
      <c r="B85" s="17"/>
      <c r="C85" s="17"/>
      <c r="D85" s="14"/>
      <c r="E85" s="14"/>
      <c r="F85" s="17"/>
      <c r="G85" s="17"/>
      <c r="H85" s="14"/>
      <c r="I85" s="14"/>
      <c r="J85" s="14"/>
      <c r="K85" s="14"/>
      <c r="L85" s="14"/>
      <c r="M85" s="14"/>
      <c r="N85" s="14"/>
      <c r="O85" s="14"/>
      <c r="P85" s="14"/>
      <c r="Q85" s="17"/>
      <c r="R85" s="17"/>
      <c r="S85" s="14"/>
      <c r="T85" s="14"/>
      <c r="U85" s="17"/>
      <c r="V85" s="17"/>
      <c r="W85" s="14"/>
    </row>
    <row r="86" spans="1:23" ht="12.75">
      <c r="A86" s="13" t="s">
        <v>98</v>
      </c>
      <c r="B86" s="14">
        <v>104985513.89864</v>
      </c>
      <c r="C86" s="14">
        <v>126236189.83792</v>
      </c>
      <c r="D86" s="14">
        <f t="shared" si="25"/>
        <v>21250675.93927999</v>
      </c>
      <c r="E86" s="14">
        <f t="shared" si="26"/>
        <v>120.24153156958093</v>
      </c>
      <c r="F86" s="14">
        <v>48054248.80732</v>
      </c>
      <c r="G86" s="14">
        <v>53397448.53407</v>
      </c>
      <c r="H86" s="14">
        <f t="shared" si="27"/>
        <v>5343199.726750001</v>
      </c>
      <c r="I86" s="14">
        <f t="shared" si="28"/>
        <v>111.11909947479208</v>
      </c>
      <c r="J86" s="14">
        <f t="shared" si="29"/>
        <v>45.772266118271105</v>
      </c>
      <c r="K86" s="14">
        <f t="shared" si="29"/>
        <v>42.2996357879854</v>
      </c>
      <c r="L86" s="14">
        <f t="shared" si="30"/>
        <v>-3.4726303302857033</v>
      </c>
      <c r="M86" s="14">
        <f>B86-F86</f>
        <v>56931265.09132001</v>
      </c>
      <c r="N86" s="14">
        <f t="shared" si="16"/>
        <v>72838741.30385</v>
      </c>
      <c r="O86" s="14">
        <f t="shared" si="32"/>
        <v>15907476.212529987</v>
      </c>
      <c r="P86" s="14">
        <f t="shared" si="33"/>
        <v>127.9415470339782</v>
      </c>
      <c r="Q86" s="14">
        <v>101223348.82397999</v>
      </c>
      <c r="R86" s="14">
        <v>121682291.05101</v>
      </c>
      <c r="S86" s="14">
        <f t="shared" si="34"/>
        <v>20458942.22703001</v>
      </c>
      <c r="T86" s="14">
        <f t="shared" si="35"/>
        <v>120.21168284266767</v>
      </c>
      <c r="U86" s="14">
        <f t="shared" si="17"/>
        <v>3762165.074660018</v>
      </c>
      <c r="V86" s="14">
        <f t="shared" si="17"/>
        <v>4553898.786909997</v>
      </c>
      <c r="W86" s="14">
        <f t="shared" si="36"/>
        <v>121.0446297952922</v>
      </c>
    </row>
    <row r="87" spans="1:23" ht="12.75">
      <c r="A87" s="13" t="s">
        <v>99</v>
      </c>
      <c r="B87" s="14">
        <v>95485586.71203999</v>
      </c>
      <c r="C87" s="14">
        <v>103142328.04676</v>
      </c>
      <c r="D87" s="14">
        <f t="shared" si="25"/>
        <v>7656741.334720001</v>
      </c>
      <c r="E87" s="14">
        <f t="shared" si="26"/>
        <v>108.01874041766195</v>
      </c>
      <c r="F87" s="14">
        <v>39976129.95916</v>
      </c>
      <c r="G87" s="14">
        <v>39564581.26471</v>
      </c>
      <c r="H87" s="14">
        <f t="shared" si="27"/>
        <v>-411548.69444999844</v>
      </c>
      <c r="I87" s="14">
        <f t="shared" si="28"/>
        <v>98.97051391700387</v>
      </c>
      <c r="J87" s="14">
        <f t="shared" si="29"/>
        <v>41.866140572312496</v>
      </c>
      <c r="K87" s="14">
        <f t="shared" si="29"/>
        <v>38.35920907929598</v>
      </c>
      <c r="L87" s="14">
        <f t="shared" si="30"/>
        <v>-3.5069314930165163</v>
      </c>
      <c r="M87" s="14">
        <f>B87-F87</f>
        <v>55509456.75287999</v>
      </c>
      <c r="N87" s="14">
        <f t="shared" si="16"/>
        <v>63577746.78204999</v>
      </c>
      <c r="O87" s="14">
        <f t="shared" si="32"/>
        <v>8068290.029169999</v>
      </c>
      <c r="P87" s="14">
        <f t="shared" si="33"/>
        <v>114.53498286803428</v>
      </c>
      <c r="Q87" s="14">
        <v>104982957.63519</v>
      </c>
      <c r="R87" s="14">
        <v>101595996.25163999</v>
      </c>
      <c r="S87" s="14">
        <f t="shared" si="34"/>
        <v>-3386961.383550003</v>
      </c>
      <c r="T87" s="14">
        <f t="shared" si="35"/>
        <v>96.77379885283905</v>
      </c>
      <c r="U87" s="14">
        <f t="shared" si="17"/>
        <v>-9497370.923150003</v>
      </c>
      <c r="V87" s="14">
        <f t="shared" si="17"/>
        <v>1546331.7951200008</v>
      </c>
      <c r="W87" s="14">
        <f t="shared" si="36"/>
        <v>-16.281682663891655</v>
      </c>
    </row>
    <row r="88" spans="1:23" ht="12.75">
      <c r="A88" s="13" t="s">
        <v>100</v>
      </c>
      <c r="B88" s="14">
        <v>74918876.64122</v>
      </c>
      <c r="C88" s="14">
        <v>81522239.63935001</v>
      </c>
      <c r="D88" s="14">
        <f t="shared" si="25"/>
        <v>6603362.998130009</v>
      </c>
      <c r="E88" s="14">
        <f t="shared" si="26"/>
        <v>108.81401763370391</v>
      </c>
      <c r="F88" s="14">
        <v>19355599.06106</v>
      </c>
      <c r="G88" s="14">
        <v>20360105.04937</v>
      </c>
      <c r="H88" s="14">
        <f t="shared" si="27"/>
        <v>1004505.9883099981</v>
      </c>
      <c r="I88" s="14">
        <f t="shared" si="28"/>
        <v>105.18974372811267</v>
      </c>
      <c r="J88" s="14">
        <f t="shared" si="29"/>
        <v>25.835410151372507</v>
      </c>
      <c r="K88" s="14">
        <f t="shared" si="29"/>
        <v>24.974908858542165</v>
      </c>
      <c r="L88" s="14">
        <f t="shared" si="30"/>
        <v>-0.8605012928303424</v>
      </c>
      <c r="M88" s="14">
        <f>B88-F88</f>
        <v>55563277.58016001</v>
      </c>
      <c r="N88" s="14">
        <f t="shared" si="16"/>
        <v>61162134.58998001</v>
      </c>
      <c r="O88" s="14">
        <f t="shared" si="32"/>
        <v>5598857.009820007</v>
      </c>
      <c r="P88" s="14">
        <f t="shared" si="33"/>
        <v>110.07654201417951</v>
      </c>
      <c r="Q88" s="14">
        <v>71372742.50883</v>
      </c>
      <c r="R88" s="14">
        <v>80223398.21825</v>
      </c>
      <c r="S88" s="14">
        <f t="shared" si="34"/>
        <v>8850655.70942001</v>
      </c>
      <c r="T88" s="14">
        <f t="shared" si="35"/>
        <v>112.40061037072387</v>
      </c>
      <c r="U88" s="14">
        <f t="shared" si="17"/>
        <v>3546134.1323900074</v>
      </c>
      <c r="V88" s="14">
        <f t="shared" si="17"/>
        <v>1298841.4211000055</v>
      </c>
      <c r="W88" s="14">
        <f t="shared" si="36"/>
        <v>36.62696820282481</v>
      </c>
    </row>
    <row r="89" spans="1:23" ht="12.75">
      <c r="A89" s="13" t="s">
        <v>101</v>
      </c>
      <c r="B89" s="14">
        <v>45414945.99868</v>
      </c>
      <c r="C89" s="14">
        <v>50527733.6671</v>
      </c>
      <c r="D89" s="14">
        <f t="shared" si="25"/>
        <v>5112787.668419994</v>
      </c>
      <c r="E89" s="14">
        <f t="shared" si="26"/>
        <v>111.2579406536531</v>
      </c>
      <c r="F89" s="14">
        <v>17779206.945669997</v>
      </c>
      <c r="G89" s="14">
        <v>19392861.31357</v>
      </c>
      <c r="H89" s="14">
        <f t="shared" si="27"/>
        <v>1613654.3679000027</v>
      </c>
      <c r="I89" s="14">
        <f t="shared" si="28"/>
        <v>109.07607618737458</v>
      </c>
      <c r="J89" s="14">
        <f t="shared" si="29"/>
        <v>39.148360863815086</v>
      </c>
      <c r="K89" s="14">
        <f t="shared" si="29"/>
        <v>38.38062763974159</v>
      </c>
      <c r="L89" s="14">
        <f t="shared" si="30"/>
        <v>-0.7677332240734955</v>
      </c>
      <c r="M89" s="14">
        <f>B89-F89</f>
        <v>27635739.053010006</v>
      </c>
      <c r="N89" s="14">
        <f t="shared" si="16"/>
        <v>31134872.353529997</v>
      </c>
      <c r="O89" s="14">
        <f t="shared" si="32"/>
        <v>3499133.3005199917</v>
      </c>
      <c r="P89" s="14">
        <f t="shared" si="33"/>
        <v>112.66162375396607</v>
      </c>
      <c r="Q89" s="14">
        <v>45762288.8185</v>
      </c>
      <c r="R89" s="14">
        <v>54375503.34651</v>
      </c>
      <c r="S89" s="14">
        <f t="shared" si="34"/>
        <v>8613214.528010003</v>
      </c>
      <c r="T89" s="14">
        <f t="shared" si="35"/>
        <v>118.82164277702823</v>
      </c>
      <c r="U89" s="14">
        <f t="shared" si="17"/>
        <v>-347342.81981999427</v>
      </c>
      <c r="V89" s="14">
        <f t="shared" si="17"/>
        <v>-3847769.679410003</v>
      </c>
      <c r="W89" s="14">
        <f t="shared" si="36"/>
        <v>1107.7729147831694</v>
      </c>
    </row>
    <row r="90" spans="1:23" ht="12.75">
      <c r="A90" s="13" t="s">
        <v>102</v>
      </c>
      <c r="B90" s="14">
        <v>44641851.34971</v>
      </c>
      <c r="C90" s="14">
        <v>54836331.326919995</v>
      </c>
      <c r="D90" s="14">
        <f t="shared" si="25"/>
        <v>10194479.977209993</v>
      </c>
      <c r="E90" s="14">
        <f t="shared" si="26"/>
        <v>122.83614964206949</v>
      </c>
      <c r="F90" s="14">
        <v>28481456.057860002</v>
      </c>
      <c r="G90" s="14">
        <v>36845052.94786</v>
      </c>
      <c r="H90" s="14">
        <f t="shared" si="27"/>
        <v>8363596.890000001</v>
      </c>
      <c r="I90" s="14">
        <f t="shared" si="28"/>
        <v>129.36506080661528</v>
      </c>
      <c r="J90" s="14">
        <f t="shared" si="29"/>
        <v>63.79989896643258</v>
      </c>
      <c r="K90" s="14">
        <f t="shared" si="29"/>
        <v>67.19095179471314</v>
      </c>
      <c r="L90" s="14">
        <f t="shared" si="30"/>
        <v>3.3910528282805643</v>
      </c>
      <c r="M90" s="14">
        <f>B90-F90</f>
        <v>16160395.29185</v>
      </c>
      <c r="N90" s="14">
        <f>C90-G90</f>
        <v>17991278.379059993</v>
      </c>
      <c r="O90" s="14">
        <f t="shared" si="32"/>
        <v>1830883.087209992</v>
      </c>
      <c r="P90" s="14">
        <f t="shared" si="33"/>
        <v>111.32944494330124</v>
      </c>
      <c r="Q90" s="14">
        <v>42674463.68878</v>
      </c>
      <c r="R90" s="14">
        <v>53664821.51419</v>
      </c>
      <c r="S90" s="14">
        <f t="shared" si="34"/>
        <v>10990357.825410001</v>
      </c>
      <c r="T90" s="14">
        <f t="shared" si="35"/>
        <v>125.75394480774598</v>
      </c>
      <c r="U90" s="14">
        <f t="shared" si="17"/>
        <v>1967387.6609300002</v>
      </c>
      <c r="V90" s="14">
        <f t="shared" si="17"/>
        <v>1171509.812729992</v>
      </c>
      <c r="W90" s="14">
        <f t="shared" si="36"/>
        <v>59.546465396464356</v>
      </c>
    </row>
    <row r="91" spans="1:23" ht="12.75">
      <c r="A91" s="13" t="s">
        <v>103</v>
      </c>
      <c r="B91" s="14">
        <v>20969269.00961</v>
      </c>
      <c r="C91" s="14">
        <v>22622048.249259997</v>
      </c>
      <c r="D91" s="14">
        <f t="shared" si="25"/>
        <v>1652779.2396499962</v>
      </c>
      <c r="E91" s="14">
        <f t="shared" si="26"/>
        <v>107.8819115673157</v>
      </c>
      <c r="F91" s="14">
        <v>11084248.137149999</v>
      </c>
      <c r="G91" s="14">
        <v>10558935.79202</v>
      </c>
      <c r="H91" s="14">
        <f t="shared" si="27"/>
        <v>-525312.3451299984</v>
      </c>
      <c r="I91" s="14">
        <f t="shared" si="28"/>
        <v>95.26073091625078</v>
      </c>
      <c r="J91" s="14">
        <f t="shared" si="29"/>
        <v>52.85948752944226</v>
      </c>
      <c r="K91" s="14">
        <f t="shared" si="29"/>
        <v>46.67541893500029</v>
      </c>
      <c r="L91" s="14">
        <f t="shared" si="30"/>
        <v>-6.184068594441975</v>
      </c>
      <c r="M91" s="14">
        <f aca="true" t="shared" si="38" ref="M91:N103">B91-F91</f>
        <v>9885020.872460002</v>
      </c>
      <c r="N91" s="14">
        <f t="shared" si="38"/>
        <v>12063112.457239997</v>
      </c>
      <c r="O91" s="14">
        <f t="shared" si="32"/>
        <v>2178091.5847799946</v>
      </c>
      <c r="P91" s="14">
        <f t="shared" si="33"/>
        <v>122.03426389162446</v>
      </c>
      <c r="Q91" s="14">
        <v>19897576.69242</v>
      </c>
      <c r="R91" s="14">
        <v>21854304.76833</v>
      </c>
      <c r="S91" s="14">
        <f t="shared" si="34"/>
        <v>1956728.075910002</v>
      </c>
      <c r="T91" s="14">
        <f t="shared" si="35"/>
        <v>109.83400192976977</v>
      </c>
      <c r="U91" s="14">
        <f aca="true" t="shared" si="39" ref="U91:V103">B91-Q91</f>
        <v>1071692.3171900027</v>
      </c>
      <c r="V91" s="14">
        <f t="shared" si="39"/>
        <v>767743.4809299968</v>
      </c>
      <c r="W91" s="14">
        <f t="shared" si="36"/>
        <v>71.63842351161335</v>
      </c>
    </row>
    <row r="92" spans="1:23" ht="12.75">
      <c r="A92" s="13" t="s">
        <v>104</v>
      </c>
      <c r="B92" s="14">
        <v>54277048.2364</v>
      </c>
      <c r="C92" s="14">
        <v>54674403.88049</v>
      </c>
      <c r="D92" s="14">
        <f t="shared" si="25"/>
        <v>397355.6440899968</v>
      </c>
      <c r="E92" s="14">
        <f t="shared" si="26"/>
        <v>100.732087792172</v>
      </c>
      <c r="F92" s="14">
        <v>12899998.789549999</v>
      </c>
      <c r="G92" s="14">
        <v>8009267.32644</v>
      </c>
      <c r="H92" s="14">
        <f t="shared" si="27"/>
        <v>-4890731.463109999</v>
      </c>
      <c r="I92" s="14">
        <f t="shared" si="28"/>
        <v>62.087349441676906</v>
      </c>
      <c r="J92" s="14">
        <f t="shared" si="29"/>
        <v>23.766949767358255</v>
      </c>
      <c r="K92" s="14">
        <f t="shared" si="29"/>
        <v>14.649025426865286</v>
      </c>
      <c r="L92" s="14">
        <f t="shared" si="30"/>
        <v>-9.11792434049297</v>
      </c>
      <c r="M92" s="14">
        <f t="shared" si="38"/>
        <v>41377049.44685</v>
      </c>
      <c r="N92" s="14">
        <f t="shared" si="38"/>
        <v>46665136.55405</v>
      </c>
      <c r="O92" s="14">
        <f t="shared" si="32"/>
        <v>5288087.107199997</v>
      </c>
      <c r="P92" s="14">
        <f t="shared" si="33"/>
        <v>112.78024213397018</v>
      </c>
      <c r="Q92" s="14">
        <v>63410499.16415</v>
      </c>
      <c r="R92" s="14">
        <v>63060417.982190005</v>
      </c>
      <c r="S92" s="14">
        <f t="shared" si="34"/>
        <v>-350081.18195999414</v>
      </c>
      <c r="T92" s="14">
        <f t="shared" si="35"/>
        <v>99.44791290626219</v>
      </c>
      <c r="U92" s="14">
        <f t="shared" si="39"/>
        <v>-9133450.927749999</v>
      </c>
      <c r="V92" s="14">
        <f t="shared" si="39"/>
        <v>-8386014.101700008</v>
      </c>
      <c r="W92" s="14">
        <f t="shared" si="36"/>
        <v>91.81649048139003</v>
      </c>
    </row>
    <row r="93" spans="1:23" ht="12.75">
      <c r="A93" s="13" t="s">
        <v>105</v>
      </c>
      <c r="B93" s="14">
        <v>9499531.98442</v>
      </c>
      <c r="C93" s="14">
        <v>8395498.062380001</v>
      </c>
      <c r="D93" s="14">
        <f t="shared" si="25"/>
        <v>-1104033.9220399987</v>
      </c>
      <c r="E93" s="14">
        <f t="shared" si="26"/>
        <v>88.37801773970861</v>
      </c>
      <c r="F93" s="14">
        <v>4990053.0636</v>
      </c>
      <c r="G93" s="14">
        <v>4082170.87872</v>
      </c>
      <c r="H93" s="14">
        <f t="shared" si="27"/>
        <v>-907882.1848800001</v>
      </c>
      <c r="I93" s="14">
        <f t="shared" si="28"/>
        <v>81.80616171193535</v>
      </c>
      <c r="J93" s="14">
        <f t="shared" si="29"/>
        <v>52.52946220702336</v>
      </c>
      <c r="K93" s="14">
        <f t="shared" si="29"/>
        <v>48.62333179507357</v>
      </c>
      <c r="L93" s="14">
        <f t="shared" si="30"/>
        <v>-3.906130411949789</v>
      </c>
      <c r="M93" s="14">
        <f t="shared" si="38"/>
        <v>4509478.92082</v>
      </c>
      <c r="N93" s="14">
        <f t="shared" si="38"/>
        <v>4313327.183660001</v>
      </c>
      <c r="O93" s="14">
        <f t="shared" si="32"/>
        <v>-196151.7371599991</v>
      </c>
      <c r="P93" s="14">
        <f t="shared" si="33"/>
        <v>95.65023496940238</v>
      </c>
      <c r="Q93" s="14">
        <v>9201870.635540001</v>
      </c>
      <c r="R93" s="14">
        <v>9262963.1231</v>
      </c>
      <c r="S93" s="14">
        <f t="shared" si="34"/>
        <v>61092.48755999841</v>
      </c>
      <c r="T93" s="14">
        <f t="shared" si="35"/>
        <v>100.66391378426951</v>
      </c>
      <c r="U93" s="14">
        <f t="shared" si="39"/>
        <v>297661.34887999855</v>
      </c>
      <c r="V93" s="14">
        <f t="shared" si="39"/>
        <v>-867465.0607199986</v>
      </c>
      <c r="W93" s="14">
        <f t="shared" si="36"/>
        <v>-291.4268392533943</v>
      </c>
    </row>
    <row r="94" spans="1:23" ht="12.75">
      <c r="A94" s="13" t="s">
        <v>106</v>
      </c>
      <c r="B94" s="14">
        <v>13570124.55809</v>
      </c>
      <c r="C94" s="14">
        <v>19941144.17131</v>
      </c>
      <c r="D94" s="14">
        <f t="shared" si="25"/>
        <v>6371019.613220001</v>
      </c>
      <c r="E94" s="14">
        <f t="shared" si="26"/>
        <v>146.94886613566004</v>
      </c>
      <c r="F94" s="14">
        <v>4683887.32537</v>
      </c>
      <c r="G94" s="14">
        <v>7493410.81616</v>
      </c>
      <c r="H94" s="14">
        <f t="shared" si="27"/>
        <v>2809523.49079</v>
      </c>
      <c r="I94" s="14">
        <f t="shared" si="28"/>
        <v>159.9827300621085</v>
      </c>
      <c r="J94" s="14">
        <f t="shared" si="29"/>
        <v>34.51617046932441</v>
      </c>
      <c r="K94" s="14">
        <f t="shared" si="29"/>
        <v>37.57763722976851</v>
      </c>
      <c r="L94" s="14">
        <f t="shared" si="30"/>
        <v>3.0614667604441053</v>
      </c>
      <c r="M94" s="14">
        <f t="shared" si="38"/>
        <v>8886237.232719999</v>
      </c>
      <c r="N94" s="14">
        <f t="shared" si="38"/>
        <v>12447733.35515</v>
      </c>
      <c r="O94" s="14">
        <f t="shared" si="32"/>
        <v>3561496.1224300005</v>
      </c>
      <c r="P94" s="14">
        <f t="shared" si="33"/>
        <v>140.0787873332508</v>
      </c>
      <c r="Q94" s="14">
        <v>17055893.091620002</v>
      </c>
      <c r="R94" s="14">
        <v>18884565.067470003</v>
      </c>
      <c r="S94" s="14">
        <f t="shared" si="34"/>
        <v>1828671.975850001</v>
      </c>
      <c r="T94" s="14">
        <f t="shared" si="35"/>
        <v>110.72164304751931</v>
      </c>
      <c r="U94" s="14">
        <f t="shared" si="39"/>
        <v>-3485768.5335300025</v>
      </c>
      <c r="V94" s="14">
        <f t="shared" si="39"/>
        <v>1056579.1038399972</v>
      </c>
      <c r="W94" s="14">
        <f t="shared" si="36"/>
        <v>-30.311223871483232</v>
      </c>
    </row>
    <row r="95" spans="1:23" s="4" customFormat="1" ht="12.75">
      <c r="A95" s="16" t="s">
        <v>42</v>
      </c>
      <c r="B95" s="17">
        <f>SUM(B86:B94)</f>
        <v>463762748.3888099</v>
      </c>
      <c r="C95" s="17">
        <f aca="true" t="shared" si="40" ref="C95:V95">SUM(C86:C94)</f>
        <v>521897916.88149005</v>
      </c>
      <c r="D95" s="17">
        <f t="shared" si="40"/>
        <v>58135168.492679976</v>
      </c>
      <c r="E95" s="17">
        <f t="shared" si="26"/>
        <v>112.53554078990852</v>
      </c>
      <c r="F95" s="17">
        <f t="shared" si="40"/>
        <v>187304828.14674002</v>
      </c>
      <c r="G95" s="17">
        <f t="shared" si="40"/>
        <v>199703833.92292</v>
      </c>
      <c r="H95" s="17">
        <f t="shared" si="40"/>
        <v>12399005.776180007</v>
      </c>
      <c r="I95" s="17">
        <f t="shared" si="28"/>
        <v>106.61969362928873</v>
      </c>
      <c r="J95" s="17">
        <f t="shared" si="29"/>
        <v>40.388071012057054</v>
      </c>
      <c r="K95" s="17">
        <f t="shared" si="29"/>
        <v>38.264922595632385</v>
      </c>
      <c r="L95" s="17">
        <f t="shared" si="30"/>
        <v>-2.1231484164246694</v>
      </c>
      <c r="M95" s="17">
        <f t="shared" si="40"/>
        <v>276457920.24207</v>
      </c>
      <c r="N95" s="17">
        <f t="shared" si="40"/>
        <v>322194082.95857</v>
      </c>
      <c r="O95" s="17">
        <f t="shared" si="40"/>
        <v>45736162.71649997</v>
      </c>
      <c r="P95" s="17">
        <f t="shared" si="33"/>
        <v>116.5436254010928</v>
      </c>
      <c r="Q95" s="17">
        <f t="shared" si="40"/>
        <v>475581641.05901</v>
      </c>
      <c r="R95" s="17">
        <f t="shared" si="40"/>
        <v>524604261.32269</v>
      </c>
      <c r="S95" s="17">
        <f t="shared" si="40"/>
        <v>49022620.263680026</v>
      </c>
      <c r="T95" s="17">
        <f t="shared" si="35"/>
        <v>110.30792949755546</v>
      </c>
      <c r="U95" s="17">
        <f t="shared" si="40"/>
        <v>-11818892.670199972</v>
      </c>
      <c r="V95" s="17">
        <f t="shared" si="40"/>
        <v>-2706344.44120002</v>
      </c>
      <c r="W95" s="17">
        <f t="shared" si="36"/>
        <v>22.898460259511175</v>
      </c>
    </row>
    <row r="96" spans="1:23" s="4" customFormat="1" ht="12.75">
      <c r="A96" s="10" t="s">
        <v>107</v>
      </c>
      <c r="B96" s="17"/>
      <c r="C96" s="17"/>
      <c r="D96" s="14"/>
      <c r="E96" s="14"/>
      <c r="F96" s="17"/>
      <c r="G96" s="17"/>
      <c r="H96" s="14"/>
      <c r="I96" s="14"/>
      <c r="J96" s="14"/>
      <c r="K96" s="14"/>
      <c r="L96" s="14"/>
      <c r="M96" s="14"/>
      <c r="N96" s="14"/>
      <c r="O96" s="14"/>
      <c r="P96" s="14"/>
      <c r="Q96" s="17"/>
      <c r="R96" s="17"/>
      <c r="S96" s="14"/>
      <c r="T96" s="14"/>
      <c r="U96" s="17"/>
      <c r="V96" s="17"/>
      <c r="W96" s="14"/>
    </row>
    <row r="97" spans="1:23" ht="12.75">
      <c r="A97" s="13" t="s">
        <v>108</v>
      </c>
      <c r="B97" s="14">
        <v>62407281.13818</v>
      </c>
      <c r="C97" s="14">
        <v>71409238.14682001</v>
      </c>
      <c r="D97" s="14">
        <f t="shared" si="25"/>
        <v>9001957.008640006</v>
      </c>
      <c r="E97" s="14">
        <f t="shared" si="26"/>
        <v>114.42453002993062</v>
      </c>
      <c r="F97" s="14">
        <v>45967761.29643</v>
      </c>
      <c r="G97" s="14">
        <v>52811677.63114</v>
      </c>
      <c r="H97" s="14">
        <f t="shared" si="27"/>
        <v>6843916.334710002</v>
      </c>
      <c r="I97" s="14">
        <f t="shared" si="28"/>
        <v>114.888513474859</v>
      </c>
      <c r="J97" s="14">
        <f t="shared" si="29"/>
        <v>73.65768938827794</v>
      </c>
      <c r="K97" s="14">
        <f t="shared" si="29"/>
        <v>73.95636615329414</v>
      </c>
      <c r="L97" s="14">
        <f t="shared" si="30"/>
        <v>0.29867676501619655</v>
      </c>
      <c r="M97" s="14">
        <f t="shared" si="38"/>
        <v>16439519.841750003</v>
      </c>
      <c r="N97" s="14">
        <f t="shared" si="38"/>
        <v>18597560.515680008</v>
      </c>
      <c r="O97" s="14">
        <f t="shared" si="32"/>
        <v>2158040.6739300042</v>
      </c>
      <c r="P97" s="14">
        <f t="shared" si="33"/>
        <v>113.12715149045545</v>
      </c>
      <c r="Q97" s="14">
        <v>64058507.71577</v>
      </c>
      <c r="R97" s="14">
        <v>75070571.04905</v>
      </c>
      <c r="S97" s="14">
        <f t="shared" si="34"/>
        <v>11012063.333280005</v>
      </c>
      <c r="T97" s="14">
        <f t="shared" si="35"/>
        <v>117.19063357226638</v>
      </c>
      <c r="U97" s="14">
        <f t="shared" si="39"/>
        <v>-1651226.5775899962</v>
      </c>
      <c r="V97" s="14">
        <f t="shared" si="39"/>
        <v>-3661332.9022299945</v>
      </c>
      <c r="W97" s="14">
        <f t="shared" si="36"/>
        <v>221.73413097394516</v>
      </c>
    </row>
    <row r="98" spans="1:23" ht="12.75">
      <c r="A98" s="13" t="s">
        <v>109</v>
      </c>
      <c r="B98" s="14">
        <v>22488229.19434</v>
      </c>
      <c r="C98" s="14">
        <v>24869930.79721</v>
      </c>
      <c r="D98" s="14">
        <f t="shared" si="25"/>
        <v>2381701.6028699987</v>
      </c>
      <c r="E98" s="14">
        <f t="shared" si="26"/>
        <v>110.59088104397941</v>
      </c>
      <c r="F98" s="14">
        <v>12132658.27526</v>
      </c>
      <c r="G98" s="14">
        <v>14664252.98542</v>
      </c>
      <c r="H98" s="14">
        <f t="shared" si="27"/>
        <v>2531594.7101600002</v>
      </c>
      <c r="I98" s="14">
        <f t="shared" si="28"/>
        <v>120.86595247903946</v>
      </c>
      <c r="J98" s="14">
        <f t="shared" si="29"/>
        <v>53.951150045703166</v>
      </c>
      <c r="K98" s="14">
        <f t="shared" si="29"/>
        <v>58.963786851650944</v>
      </c>
      <c r="L98" s="14">
        <f t="shared" si="30"/>
        <v>5.012636805947778</v>
      </c>
      <c r="M98" s="14">
        <f t="shared" si="38"/>
        <v>10355570.919080002</v>
      </c>
      <c r="N98" s="14">
        <f t="shared" si="38"/>
        <v>10205677.81179</v>
      </c>
      <c r="O98" s="14">
        <f t="shared" si="32"/>
        <v>-149893.1072900016</v>
      </c>
      <c r="P98" s="14">
        <f t="shared" si="33"/>
        <v>98.552536519123</v>
      </c>
      <c r="Q98" s="14">
        <v>23198808.36304</v>
      </c>
      <c r="R98" s="14">
        <v>25091393.04209</v>
      </c>
      <c r="S98" s="14">
        <f t="shared" si="34"/>
        <v>1892584.6790499985</v>
      </c>
      <c r="T98" s="14">
        <f t="shared" si="35"/>
        <v>108.15811161260005</v>
      </c>
      <c r="U98" s="14">
        <f t="shared" si="39"/>
        <v>-710579.1686999984</v>
      </c>
      <c r="V98" s="14">
        <f t="shared" si="39"/>
        <v>-221462.24487999827</v>
      </c>
      <c r="W98" s="14">
        <f t="shared" si="36"/>
        <v>31.16644205671868</v>
      </c>
    </row>
    <row r="99" spans="1:23" ht="12.75">
      <c r="A99" s="13" t="s">
        <v>110</v>
      </c>
      <c r="B99" s="14">
        <v>17787369.293830004</v>
      </c>
      <c r="C99" s="14">
        <v>19860488.251110002</v>
      </c>
      <c r="D99" s="14">
        <f t="shared" si="25"/>
        <v>2073118.9572799988</v>
      </c>
      <c r="E99" s="14">
        <f t="shared" si="26"/>
        <v>111.6550059934895</v>
      </c>
      <c r="F99" s="14">
        <v>10668575.40202</v>
      </c>
      <c r="G99" s="14">
        <v>11681963.52112</v>
      </c>
      <c r="H99" s="14">
        <f t="shared" si="27"/>
        <v>1013388.1191000007</v>
      </c>
      <c r="I99" s="14">
        <f t="shared" si="28"/>
        <v>109.49881386139076</v>
      </c>
      <c r="J99" s="14">
        <f t="shared" si="29"/>
        <v>59.978376935821885</v>
      </c>
      <c r="K99" s="14">
        <f t="shared" si="29"/>
        <v>58.82012251369044</v>
      </c>
      <c r="L99" s="14">
        <f t="shared" si="30"/>
        <v>-1.1582544221314421</v>
      </c>
      <c r="M99" s="14">
        <f t="shared" si="38"/>
        <v>7118793.891810004</v>
      </c>
      <c r="N99" s="14">
        <f t="shared" si="38"/>
        <v>8178524.729990002</v>
      </c>
      <c r="O99" s="14">
        <f t="shared" si="32"/>
        <v>1059730.838179998</v>
      </c>
      <c r="P99" s="14">
        <f t="shared" si="33"/>
        <v>114.88638179845594</v>
      </c>
      <c r="Q99" s="14">
        <v>19789674.753919996</v>
      </c>
      <c r="R99" s="14">
        <v>21228736.60771</v>
      </c>
      <c r="S99" s="14">
        <f t="shared" si="34"/>
        <v>1439061.8537900038</v>
      </c>
      <c r="T99" s="14">
        <f t="shared" si="35"/>
        <v>107.27178122775842</v>
      </c>
      <c r="U99" s="14">
        <f t="shared" si="39"/>
        <v>-2002305.4600899927</v>
      </c>
      <c r="V99" s="14">
        <f t="shared" si="39"/>
        <v>-1368248.3565999977</v>
      </c>
      <c r="W99" s="14">
        <f t="shared" si="36"/>
        <v>68.33364758134867</v>
      </c>
    </row>
    <row r="100" spans="1:23" ht="12.75">
      <c r="A100" s="13" t="s">
        <v>111</v>
      </c>
      <c r="B100" s="14">
        <v>15690530.32928</v>
      </c>
      <c r="C100" s="14">
        <v>17699160.2965</v>
      </c>
      <c r="D100" s="14">
        <f t="shared" si="25"/>
        <v>2008629.967220001</v>
      </c>
      <c r="E100" s="14">
        <f t="shared" si="26"/>
        <v>112.80154287374027</v>
      </c>
      <c r="F100" s="14">
        <v>13969128.42601</v>
      </c>
      <c r="G100" s="14">
        <v>14835989.634469999</v>
      </c>
      <c r="H100" s="14">
        <f t="shared" si="27"/>
        <v>866861.2084599994</v>
      </c>
      <c r="I100" s="14">
        <f t="shared" si="28"/>
        <v>106.20554970950037</v>
      </c>
      <c r="J100" s="14">
        <f t="shared" si="29"/>
        <v>89.02903938143058</v>
      </c>
      <c r="K100" s="14">
        <f t="shared" si="29"/>
        <v>83.82312711978662</v>
      </c>
      <c r="L100" s="14">
        <f t="shared" si="30"/>
        <v>-5.2059122616439595</v>
      </c>
      <c r="M100" s="14">
        <f t="shared" si="38"/>
        <v>1721401.9032700006</v>
      </c>
      <c r="N100" s="14">
        <f t="shared" si="38"/>
        <v>2863170.662030002</v>
      </c>
      <c r="O100" s="14">
        <f t="shared" si="32"/>
        <v>1141768.7587600015</v>
      </c>
      <c r="P100" s="14">
        <f t="shared" si="33"/>
        <v>166.3278434043253</v>
      </c>
      <c r="Q100" s="14">
        <v>17301829.571599998</v>
      </c>
      <c r="R100" s="14">
        <v>17027510.45591</v>
      </c>
      <c r="S100" s="14">
        <f t="shared" si="34"/>
        <v>-274319.11568999663</v>
      </c>
      <c r="T100" s="14">
        <f t="shared" si="35"/>
        <v>98.41450804636132</v>
      </c>
      <c r="U100" s="14">
        <f t="shared" si="39"/>
        <v>-1611299.2423199974</v>
      </c>
      <c r="V100" s="14">
        <f t="shared" si="39"/>
        <v>671649.8405900002</v>
      </c>
      <c r="W100" s="14">
        <f t="shared" si="36"/>
        <v>-41.68374333888089</v>
      </c>
    </row>
    <row r="101" spans="1:23" ht="12.75">
      <c r="A101" s="13" t="s">
        <v>112</v>
      </c>
      <c r="B101" s="14">
        <v>74299268.79819</v>
      </c>
      <c r="C101" s="14">
        <v>83133072.18408</v>
      </c>
      <c r="D101" s="14">
        <f t="shared" si="25"/>
        <v>8833803.385890007</v>
      </c>
      <c r="E101" s="14">
        <f t="shared" si="26"/>
        <v>111.8894889933361</v>
      </c>
      <c r="F101" s="14">
        <v>25165670.918169998</v>
      </c>
      <c r="G101" s="14">
        <v>31651788.85674</v>
      </c>
      <c r="H101" s="14">
        <f t="shared" si="27"/>
        <v>6486117.938570004</v>
      </c>
      <c r="I101" s="14">
        <f t="shared" si="28"/>
        <v>125.77367382598541</v>
      </c>
      <c r="J101" s="14">
        <f t="shared" si="29"/>
        <v>33.87068449694226</v>
      </c>
      <c r="K101" s="14">
        <f t="shared" si="29"/>
        <v>38.0736426853732</v>
      </c>
      <c r="L101" s="14">
        <f t="shared" si="30"/>
        <v>4.202958188430941</v>
      </c>
      <c r="M101" s="14">
        <f t="shared" si="38"/>
        <v>49133597.88002</v>
      </c>
      <c r="N101" s="14">
        <f t="shared" si="38"/>
        <v>51481283.32734001</v>
      </c>
      <c r="O101" s="14">
        <f t="shared" si="32"/>
        <v>2347685.447320007</v>
      </c>
      <c r="P101" s="14">
        <f t="shared" si="33"/>
        <v>104.7781671780944</v>
      </c>
      <c r="Q101" s="14">
        <v>72443859.95032</v>
      </c>
      <c r="R101" s="14">
        <v>83991147.67061</v>
      </c>
      <c r="S101" s="14">
        <f t="shared" si="34"/>
        <v>11547287.72028999</v>
      </c>
      <c r="T101" s="14">
        <f t="shared" si="35"/>
        <v>115.93963619305873</v>
      </c>
      <c r="U101" s="14">
        <f t="shared" si="39"/>
        <v>1855408.8478699923</v>
      </c>
      <c r="V101" s="14">
        <f t="shared" si="39"/>
        <v>-858075.486529991</v>
      </c>
      <c r="W101" s="14">
        <f t="shared" si="36"/>
        <v>-46.24724558768063</v>
      </c>
    </row>
    <row r="102" spans="1:23" ht="12.75">
      <c r="A102" s="13" t="s">
        <v>113</v>
      </c>
      <c r="B102" s="14">
        <v>13803628.214030001</v>
      </c>
      <c r="C102" s="14">
        <v>15072723.2355</v>
      </c>
      <c r="D102" s="14">
        <f t="shared" si="25"/>
        <v>1269095.021469999</v>
      </c>
      <c r="E102" s="14">
        <f t="shared" si="26"/>
        <v>109.19392352352762</v>
      </c>
      <c r="F102" s="14">
        <v>9414236.722409999</v>
      </c>
      <c r="G102" s="14">
        <v>9624350.60401</v>
      </c>
      <c r="H102" s="14">
        <f t="shared" si="27"/>
        <v>210113.88160000183</v>
      </c>
      <c r="I102" s="14">
        <f t="shared" si="28"/>
        <v>102.23187378643071</v>
      </c>
      <c r="J102" s="14">
        <f t="shared" si="29"/>
        <v>68.20117563613726</v>
      </c>
      <c r="K102" s="14">
        <f t="shared" si="29"/>
        <v>63.85276538046071</v>
      </c>
      <c r="L102" s="14">
        <f t="shared" si="30"/>
        <v>-4.348410255676555</v>
      </c>
      <c r="M102" s="14">
        <f t="shared" si="38"/>
        <v>4389391.491620002</v>
      </c>
      <c r="N102" s="14">
        <f t="shared" si="38"/>
        <v>5448372.63149</v>
      </c>
      <c r="O102" s="14">
        <f t="shared" si="32"/>
        <v>1058981.1398699973</v>
      </c>
      <c r="P102" s="14">
        <f t="shared" si="33"/>
        <v>124.12592136955085</v>
      </c>
      <c r="Q102" s="14">
        <v>14832116.74224</v>
      </c>
      <c r="R102" s="14">
        <v>15940361.70009</v>
      </c>
      <c r="S102" s="14">
        <f t="shared" si="34"/>
        <v>1108244.95785</v>
      </c>
      <c r="T102" s="14">
        <f t="shared" si="35"/>
        <v>107.47192715045087</v>
      </c>
      <c r="U102" s="14">
        <f t="shared" si="39"/>
        <v>-1028488.5282099992</v>
      </c>
      <c r="V102" s="14">
        <f t="shared" si="39"/>
        <v>-867638.46459</v>
      </c>
      <c r="W102" s="14">
        <f t="shared" si="36"/>
        <v>84.36053886765798</v>
      </c>
    </row>
    <row r="103" spans="1:23" ht="12.75">
      <c r="A103" s="13" t="s">
        <v>114</v>
      </c>
      <c r="B103" s="14">
        <v>64832769.299610004</v>
      </c>
      <c r="C103" s="14">
        <v>78917147.60985</v>
      </c>
      <c r="D103" s="14">
        <f t="shared" si="25"/>
        <v>14084378.31024</v>
      </c>
      <c r="E103" s="14">
        <f t="shared" si="26"/>
        <v>121.7241658229224</v>
      </c>
      <c r="F103" s="14">
        <v>56143256.04223</v>
      </c>
      <c r="G103" s="14">
        <v>68562778.55001</v>
      </c>
      <c r="H103" s="14">
        <f t="shared" si="27"/>
        <v>12419522.507779993</v>
      </c>
      <c r="I103" s="14">
        <f t="shared" si="28"/>
        <v>122.12112973718203</v>
      </c>
      <c r="J103" s="14">
        <f t="shared" si="29"/>
        <v>86.5970351856738</v>
      </c>
      <c r="K103" s="14">
        <f t="shared" si="29"/>
        <v>86.87944334857379</v>
      </c>
      <c r="L103" s="14">
        <f t="shared" si="30"/>
        <v>0.2824081628999835</v>
      </c>
      <c r="M103" s="14">
        <f t="shared" si="38"/>
        <v>8689513.257380001</v>
      </c>
      <c r="N103" s="14">
        <f t="shared" si="38"/>
        <v>10354369.059840009</v>
      </c>
      <c r="O103" s="14">
        <f t="shared" si="32"/>
        <v>1664855.8024600074</v>
      </c>
      <c r="P103" s="14">
        <f t="shared" si="33"/>
        <v>119.15936777064063</v>
      </c>
      <c r="Q103" s="14">
        <v>65720218.98269</v>
      </c>
      <c r="R103" s="14">
        <v>80791844.31752001</v>
      </c>
      <c r="S103" s="14">
        <f t="shared" si="34"/>
        <v>15071625.334830008</v>
      </c>
      <c r="T103" s="14">
        <f t="shared" si="35"/>
        <v>122.93301143564315</v>
      </c>
      <c r="U103" s="14">
        <f t="shared" si="39"/>
        <v>-887449.6830799952</v>
      </c>
      <c r="V103" s="14">
        <f t="shared" si="39"/>
        <v>-1874696.7076700032</v>
      </c>
      <c r="W103" s="14">
        <f t="shared" si="36"/>
        <v>211.24540843416096</v>
      </c>
    </row>
    <row r="104" spans="1:23" s="4" customFormat="1" ht="12.75">
      <c r="A104" s="16" t="s">
        <v>42</v>
      </c>
      <c r="B104" s="17">
        <f>SUM(B97:B103)</f>
        <v>271309076.26746005</v>
      </c>
      <c r="C104" s="17">
        <f aca="true" t="shared" si="41" ref="C104:V104">SUM(C97:C103)</f>
        <v>310961760.52107006</v>
      </c>
      <c r="D104" s="17">
        <f t="shared" si="41"/>
        <v>39652684.253610015</v>
      </c>
      <c r="E104" s="17">
        <f t="shared" si="26"/>
        <v>114.61531799788366</v>
      </c>
      <c r="F104" s="17">
        <f t="shared" si="41"/>
        <v>173461287.08253</v>
      </c>
      <c r="G104" s="17">
        <f t="shared" si="41"/>
        <v>203832801.78291</v>
      </c>
      <c r="H104" s="17">
        <f t="shared" si="41"/>
        <v>30371514.70038</v>
      </c>
      <c r="I104" s="17">
        <f t="shared" si="28"/>
        <v>117.50910258490688</v>
      </c>
      <c r="J104" s="17">
        <f t="shared" si="29"/>
        <v>63.93493703525406</v>
      </c>
      <c r="K104" s="17">
        <f t="shared" si="29"/>
        <v>65.54915351693178</v>
      </c>
      <c r="L104" s="17">
        <f t="shared" si="30"/>
        <v>1.6142164816777225</v>
      </c>
      <c r="M104" s="17">
        <f t="shared" si="41"/>
        <v>97847789.18493</v>
      </c>
      <c r="N104" s="17">
        <f t="shared" si="41"/>
        <v>107128958.73816001</v>
      </c>
      <c r="O104" s="17">
        <f t="shared" si="41"/>
        <v>9281169.553230014</v>
      </c>
      <c r="P104" s="17">
        <f t="shared" si="33"/>
        <v>109.48531349613717</v>
      </c>
      <c r="Q104" s="17">
        <f t="shared" si="41"/>
        <v>277345016.07958</v>
      </c>
      <c r="R104" s="17">
        <f t="shared" si="41"/>
        <v>319141564.84298</v>
      </c>
      <c r="S104" s="17">
        <f t="shared" si="41"/>
        <v>41796548.76340001</v>
      </c>
      <c r="T104" s="17">
        <f t="shared" si="35"/>
        <v>115.07023611032083</v>
      </c>
      <c r="U104" s="17">
        <f t="shared" si="41"/>
        <v>-6035939.812119987</v>
      </c>
      <c r="V104" s="17">
        <f t="shared" si="41"/>
        <v>-8179804.321909985</v>
      </c>
      <c r="W104" s="17">
        <f t="shared" si="36"/>
        <v>135.5183215294026</v>
      </c>
    </row>
    <row r="105" spans="1:23" s="4" customFormat="1" ht="12.75">
      <c r="A105" s="16" t="s">
        <v>115</v>
      </c>
      <c r="B105" s="17">
        <f>SUM(B25,B38,B46,B62,B70,B84,B95,B104)</f>
        <v>6534145551.35541</v>
      </c>
      <c r="C105" s="17">
        <f aca="true" t="shared" si="42" ref="C105:W105">SUM(C25,C38,C46,C62,C70,C84,C95,C104)</f>
        <v>7640955709.43997</v>
      </c>
      <c r="D105" s="17">
        <f t="shared" si="42"/>
        <v>1106810158.0845604</v>
      </c>
      <c r="E105" s="17">
        <f t="shared" si="26"/>
        <v>116.93886598309659</v>
      </c>
      <c r="F105" s="17">
        <f t="shared" si="42"/>
        <v>1509980845.05934</v>
      </c>
      <c r="G105" s="17">
        <f t="shared" si="42"/>
        <v>1767177387.1034303</v>
      </c>
      <c r="H105" s="17">
        <f t="shared" si="42"/>
        <v>257196542.04409</v>
      </c>
      <c r="I105" s="17">
        <f t="shared" si="28"/>
        <v>117.03309965061067</v>
      </c>
      <c r="J105" s="17">
        <f t="shared" si="29"/>
        <v>23.10907881055875</v>
      </c>
      <c r="K105" s="17">
        <f t="shared" si="29"/>
        <v>23.127700961807466</v>
      </c>
      <c r="L105" s="17">
        <f t="shared" si="30"/>
        <v>0.018622151248717245</v>
      </c>
      <c r="M105" s="17">
        <f t="shared" si="42"/>
        <v>5024164706.296069</v>
      </c>
      <c r="N105" s="17">
        <f t="shared" si="42"/>
        <v>5873778322.336541</v>
      </c>
      <c r="O105" s="17">
        <f t="shared" si="42"/>
        <v>849613616.0404704</v>
      </c>
      <c r="P105" s="17">
        <f t="shared" si="33"/>
        <v>116.91054465184575</v>
      </c>
      <c r="Q105" s="17">
        <f t="shared" si="42"/>
        <v>6634122108.52648</v>
      </c>
      <c r="R105" s="17">
        <f t="shared" si="42"/>
        <v>7676077362.983749</v>
      </c>
      <c r="S105" s="17">
        <f t="shared" si="42"/>
        <v>1041955254.4572695</v>
      </c>
      <c r="T105" s="17">
        <f t="shared" si="35"/>
        <v>115.70600054403732</v>
      </c>
      <c r="U105" s="17">
        <f t="shared" si="42"/>
        <v>-99976557.17107022</v>
      </c>
      <c r="V105" s="17">
        <f t="shared" si="42"/>
        <v>-35121653.543779545</v>
      </c>
      <c r="W105" s="17">
        <f t="shared" si="42"/>
        <v>4040.502284309153</v>
      </c>
    </row>
    <row r="106" ht="15.75" customHeight="1"/>
  </sheetData>
  <sheetProtection selectLockedCells="1" selectUnlockedCells="1"/>
  <mergeCells count="11">
    <mergeCell ref="A3:A4"/>
    <mergeCell ref="B3:C3"/>
    <mergeCell ref="D3:E3"/>
    <mergeCell ref="F3:G3"/>
    <mergeCell ref="H3:I3"/>
    <mergeCell ref="J3:K3"/>
    <mergeCell ref="M3:N3"/>
    <mergeCell ref="O3:P3"/>
    <mergeCell ref="Q3:R3"/>
    <mergeCell ref="S3:T3"/>
    <mergeCell ref="U3:V3"/>
  </mergeCells>
  <printOptions/>
  <pageMargins left="0.39375" right="0.19652777777777777" top="0.39375" bottom="0.39375" header="0.5118055555555555" footer="0"/>
  <pageSetup horizontalDpi="300" verticalDpi="300" orientation="landscape" paperSize="9" scale="70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07"/>
  <sheetViews>
    <sheetView showZeros="0" workbookViewId="0" topLeftCell="A1">
      <pane xSplit="1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/>
  <cols>
    <col min="1" max="1" width="53.00390625" style="1" customWidth="1"/>
    <col min="2" max="3" width="0" style="1" hidden="1" customWidth="1"/>
    <col min="4" max="4" width="11.875" style="1" customWidth="1"/>
    <col min="5" max="5" width="11.75390625" style="1" customWidth="1"/>
    <col min="6" max="6" width="13.375" style="1" customWidth="1"/>
    <col min="7" max="8" width="0" style="1" hidden="1" customWidth="1"/>
    <col min="9" max="9" width="11.875" style="1" customWidth="1"/>
    <col min="10" max="10" width="11.75390625" style="1" customWidth="1"/>
    <col min="11" max="11" width="12.00390625" style="1" customWidth="1"/>
    <col min="12" max="13" width="0" style="1" hidden="1" customWidth="1"/>
    <col min="14" max="14" width="11.875" style="1" customWidth="1"/>
    <col min="15" max="15" width="11.75390625" style="1" customWidth="1"/>
    <col min="16" max="16" width="12.00390625" style="1" customWidth="1"/>
    <col min="17" max="18" width="0" style="1" hidden="1" customWidth="1"/>
    <col min="19" max="19" width="11.875" style="1" customWidth="1"/>
    <col min="20" max="20" width="11.75390625" style="1" customWidth="1"/>
    <col min="21" max="21" width="12.00390625" style="2" customWidth="1"/>
    <col min="22" max="24" width="0" style="1" hidden="1" customWidth="1"/>
    <col min="25" max="25" width="0" style="2" hidden="1" customWidth="1"/>
    <col min="26" max="16384" width="9.125" style="1" customWidth="1"/>
  </cols>
  <sheetData>
    <row r="1" spans="3:20" ht="12.75">
      <c r="C1" s="3"/>
      <c r="D1" s="3" t="s">
        <v>130</v>
      </c>
      <c r="E1" s="3"/>
      <c r="F1" s="3"/>
      <c r="I1" s="3"/>
      <c r="J1" s="3"/>
      <c r="N1" s="3"/>
      <c r="O1" s="3"/>
      <c r="S1" s="3"/>
      <c r="T1" s="3"/>
    </row>
    <row r="2" spans="4:25" ht="12.75">
      <c r="D2" s="1" t="s">
        <v>131</v>
      </c>
      <c r="F2" s="4" t="s">
        <v>132</v>
      </c>
      <c r="H2" s="4"/>
      <c r="K2" s="4"/>
      <c r="W2" s="29" t="s">
        <v>133</v>
      </c>
      <c r="Y2" s="29" t="s">
        <v>134</v>
      </c>
    </row>
    <row r="3" spans="1:25" s="4" customFormat="1" ht="96" customHeight="1">
      <c r="A3" s="5" t="s">
        <v>3</v>
      </c>
      <c r="B3" s="6" t="s">
        <v>4</v>
      </c>
      <c r="C3" s="6"/>
      <c r="D3" s="6" t="s">
        <v>135</v>
      </c>
      <c r="E3" s="6"/>
      <c r="F3" s="30" t="s">
        <v>125</v>
      </c>
      <c r="G3" s="6" t="s">
        <v>7</v>
      </c>
      <c r="H3" s="6"/>
      <c r="I3" s="6" t="s">
        <v>136</v>
      </c>
      <c r="J3" s="6"/>
      <c r="K3" s="30" t="s">
        <v>125</v>
      </c>
      <c r="L3" s="6" t="s">
        <v>9</v>
      </c>
      <c r="M3" s="6"/>
      <c r="N3" s="6" t="s">
        <v>137</v>
      </c>
      <c r="O3" s="6"/>
      <c r="P3" s="30" t="s">
        <v>125</v>
      </c>
      <c r="Q3" s="6" t="s">
        <v>12</v>
      </c>
      <c r="R3" s="6"/>
      <c r="S3" s="6" t="s">
        <v>138</v>
      </c>
      <c r="T3" s="6"/>
      <c r="U3" s="30" t="s">
        <v>125</v>
      </c>
      <c r="V3" s="31" t="s">
        <v>139</v>
      </c>
      <c r="W3" s="31" t="s">
        <v>140</v>
      </c>
      <c r="X3" s="32" t="s">
        <v>139</v>
      </c>
      <c r="Y3" s="32" t="s">
        <v>140</v>
      </c>
    </row>
    <row r="4" spans="1:25" s="4" customFormat="1" ht="66" customHeight="1">
      <c r="A4" s="5"/>
      <c r="B4" s="6" t="s">
        <v>126</v>
      </c>
      <c r="C4" s="6" t="s">
        <v>127</v>
      </c>
      <c r="D4" s="6" t="s">
        <v>18</v>
      </c>
      <c r="E4" s="6" t="s">
        <v>141</v>
      </c>
      <c r="F4" s="30"/>
      <c r="G4" s="6" t="s">
        <v>126</v>
      </c>
      <c r="H4" s="6" t="s">
        <v>127</v>
      </c>
      <c r="I4" s="6" t="s">
        <v>18</v>
      </c>
      <c r="J4" s="6" t="s">
        <v>141</v>
      </c>
      <c r="K4" s="30"/>
      <c r="L4" s="6" t="s">
        <v>126</v>
      </c>
      <c r="M4" s="6" t="s">
        <v>127</v>
      </c>
      <c r="N4" s="6" t="s">
        <v>18</v>
      </c>
      <c r="O4" s="6" t="s">
        <v>141</v>
      </c>
      <c r="P4" s="30"/>
      <c r="Q4" s="6" t="s">
        <v>126</v>
      </c>
      <c r="R4" s="6" t="s">
        <v>127</v>
      </c>
      <c r="S4" s="6" t="s">
        <v>18</v>
      </c>
      <c r="T4" s="6" t="s">
        <v>141</v>
      </c>
      <c r="U4" s="30"/>
      <c r="V4" s="33" t="s">
        <v>142</v>
      </c>
      <c r="W4" s="33" t="s">
        <v>143</v>
      </c>
      <c r="X4" s="34" t="s">
        <v>142</v>
      </c>
      <c r="Y4" s="34" t="s">
        <v>143</v>
      </c>
    </row>
    <row r="5" spans="1:25" ht="12.75">
      <c r="A5" s="5"/>
      <c r="B5" s="5">
        <v>1</v>
      </c>
      <c r="C5" s="5">
        <v>2</v>
      </c>
      <c r="D5" s="5">
        <v>1</v>
      </c>
      <c r="E5" s="5">
        <v>2</v>
      </c>
      <c r="F5" s="5">
        <v>3</v>
      </c>
      <c r="G5" s="5">
        <v>5</v>
      </c>
      <c r="H5" s="5">
        <v>6</v>
      </c>
      <c r="I5" s="5">
        <v>4</v>
      </c>
      <c r="J5" s="5">
        <v>5</v>
      </c>
      <c r="K5" s="5">
        <v>6</v>
      </c>
      <c r="L5" s="5">
        <v>12</v>
      </c>
      <c r="M5" s="5">
        <v>13</v>
      </c>
      <c r="N5" s="5">
        <v>7</v>
      </c>
      <c r="O5" s="5">
        <v>8</v>
      </c>
      <c r="P5" s="5">
        <v>9</v>
      </c>
      <c r="Q5" s="5">
        <v>16</v>
      </c>
      <c r="R5" s="5">
        <v>17</v>
      </c>
      <c r="S5" s="5">
        <v>10</v>
      </c>
      <c r="T5" s="5">
        <v>11</v>
      </c>
      <c r="U5" s="5">
        <v>12</v>
      </c>
      <c r="V5" s="5">
        <v>1</v>
      </c>
      <c r="W5" s="5">
        <v>2</v>
      </c>
      <c r="X5" s="5">
        <v>3</v>
      </c>
      <c r="Y5" s="5">
        <v>4</v>
      </c>
    </row>
    <row r="6" spans="1:25" s="4" customFormat="1" ht="12.75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  <c r="K6" s="12"/>
      <c r="L6" s="11"/>
      <c r="M6" s="11"/>
      <c r="N6" s="11"/>
      <c r="O6" s="11"/>
      <c r="P6" s="12"/>
      <c r="Q6" s="11"/>
      <c r="R6" s="11"/>
      <c r="S6" s="11"/>
      <c r="T6" s="11"/>
      <c r="U6" s="12"/>
      <c r="V6" s="11"/>
      <c r="W6" s="11"/>
      <c r="X6" s="11"/>
      <c r="Y6" s="12"/>
    </row>
    <row r="7" spans="1:25" ht="12.75">
      <c r="A7" s="13" t="s">
        <v>24</v>
      </c>
      <c r="B7" s="14">
        <v>63512793.47525</v>
      </c>
      <c r="C7" s="14">
        <v>81394926.69864</v>
      </c>
      <c r="D7" s="14">
        <f aca="true" t="shared" si="0" ref="D7:D25">B7/X7/1000</f>
        <v>41.44788666531145</v>
      </c>
      <c r="E7" s="14">
        <f aca="true" t="shared" si="1" ref="E7:E25">C7/Y7/1000</f>
        <v>53.00846801100353</v>
      </c>
      <c r="F7" s="15">
        <f>E7-D7</f>
        <v>11.560581345692079</v>
      </c>
      <c r="G7" s="14">
        <v>19025533.4918</v>
      </c>
      <c r="H7" s="14">
        <v>21288689.12303</v>
      </c>
      <c r="I7" s="14">
        <f aca="true" t="shared" si="2" ref="I7:I25">G7/X7/1000</f>
        <v>12.415894700372563</v>
      </c>
      <c r="J7" s="14">
        <f aca="true" t="shared" si="3" ref="J7:J25">H7/Y7/1000</f>
        <v>13.864264545043074</v>
      </c>
      <c r="K7" s="15">
        <f>J7-I7</f>
        <v>1.4483698446705109</v>
      </c>
      <c r="L7" s="14">
        <f aca="true" t="shared" si="4" ref="L7:L24">B7-G7</f>
        <v>44487259.983449996</v>
      </c>
      <c r="M7" s="14">
        <f aca="true" t="shared" si="5" ref="M7:M24">C7-H7</f>
        <v>60106237.575610004</v>
      </c>
      <c r="N7" s="14">
        <f aca="true" t="shared" si="6" ref="N7:N25">L7/X7/1000</f>
        <v>29.031991964938882</v>
      </c>
      <c r="O7" s="14">
        <f aca="true" t="shared" si="7" ref="O7:O25">M7/Y7/1000</f>
        <v>39.14420346596045</v>
      </c>
      <c r="P7" s="15">
        <f>O7-N7</f>
        <v>10.11221150102157</v>
      </c>
      <c r="Q7" s="14">
        <v>65105753.57704</v>
      </c>
      <c r="R7" s="14">
        <v>83780305.48159</v>
      </c>
      <c r="S7" s="14">
        <f aca="true" t="shared" si="8" ref="S7:S25">Q7/X7/1000</f>
        <v>42.48743832331062</v>
      </c>
      <c r="T7" s="14">
        <f aca="true" t="shared" si="9" ref="T7:T25">R7/Y7/1000</f>
        <v>54.56194658809332</v>
      </c>
      <c r="U7" s="15">
        <f>T7-S7</f>
        <v>12.0745082647827</v>
      </c>
      <c r="V7" s="14">
        <v>1532353</v>
      </c>
      <c r="W7" s="14">
        <v>1535508</v>
      </c>
      <c r="X7" s="14">
        <f>V7/1000</f>
        <v>1532.353</v>
      </c>
      <c r="Y7" s="14">
        <f>W7/1000</f>
        <v>1535.508</v>
      </c>
    </row>
    <row r="8" spans="1:25" ht="12.75">
      <c r="A8" s="13" t="s">
        <v>25</v>
      </c>
      <c r="B8" s="14">
        <v>32749899.056479998</v>
      </c>
      <c r="C8" s="14">
        <v>38526090.03003</v>
      </c>
      <c r="D8" s="14">
        <f t="shared" si="0"/>
        <v>25.679065621372573</v>
      </c>
      <c r="E8" s="14">
        <f t="shared" si="1"/>
        <v>30.472510286429536</v>
      </c>
      <c r="F8" s="15">
        <f aca="true" t="shared" si="10" ref="F8:F70">E8-D8</f>
        <v>4.793444665056963</v>
      </c>
      <c r="G8" s="14">
        <v>14334051.63476</v>
      </c>
      <c r="H8" s="14">
        <v>16879132.74102</v>
      </c>
      <c r="I8" s="14">
        <f t="shared" si="2"/>
        <v>11.239272887966791</v>
      </c>
      <c r="J8" s="14">
        <f t="shared" si="3"/>
        <v>13.35068120527727</v>
      </c>
      <c r="K8" s="15">
        <f aca="true" t="shared" si="11" ref="K8:K70">J8-I8</f>
        <v>2.111408317310479</v>
      </c>
      <c r="L8" s="14">
        <f t="shared" si="4"/>
        <v>18415847.421719998</v>
      </c>
      <c r="M8" s="14">
        <f t="shared" si="5"/>
        <v>21646957.289009996</v>
      </c>
      <c r="N8" s="14">
        <f t="shared" si="6"/>
        <v>14.439792733405783</v>
      </c>
      <c r="O8" s="14">
        <f t="shared" si="7"/>
        <v>17.121829081152264</v>
      </c>
      <c r="P8" s="15">
        <f aca="true" t="shared" si="12" ref="P8:P70">O8-N8</f>
        <v>2.6820363477464806</v>
      </c>
      <c r="Q8" s="14">
        <v>33803861.90358</v>
      </c>
      <c r="R8" s="14">
        <v>38633993.481199995</v>
      </c>
      <c r="S8" s="14">
        <f t="shared" si="8"/>
        <v>26.505473698737763</v>
      </c>
      <c r="T8" s="14">
        <f t="shared" si="9"/>
        <v>30.557857359624766</v>
      </c>
      <c r="U8" s="15">
        <f aca="true" t="shared" si="13" ref="U8:U70">T8-S8</f>
        <v>4.052383660887003</v>
      </c>
      <c r="V8" s="14">
        <v>1275354</v>
      </c>
      <c r="W8" s="14">
        <v>1264290</v>
      </c>
      <c r="X8" s="14">
        <f aca="true" t="shared" si="14" ref="X8:X71">V8/1000</f>
        <v>1275.354</v>
      </c>
      <c r="Y8" s="14">
        <f aca="true" t="shared" si="15" ref="Y8:Y71">W8/1000</f>
        <v>1264.29</v>
      </c>
    </row>
    <row r="9" spans="1:25" ht="12.75">
      <c r="A9" s="13" t="s">
        <v>26</v>
      </c>
      <c r="B9" s="14">
        <v>43195637.09778</v>
      </c>
      <c r="C9" s="14">
        <v>47862524.01504</v>
      </c>
      <c r="D9" s="14">
        <f t="shared" si="0"/>
        <v>29.973470173579187</v>
      </c>
      <c r="E9" s="14">
        <f t="shared" si="1"/>
        <v>33.43571509958582</v>
      </c>
      <c r="F9" s="15">
        <f t="shared" si="10"/>
        <v>3.4622449260066332</v>
      </c>
      <c r="G9" s="14">
        <v>13352387.35065</v>
      </c>
      <c r="H9" s="14">
        <v>13335549.880549999</v>
      </c>
      <c r="I9" s="14">
        <f t="shared" si="2"/>
        <v>9.265227020377774</v>
      </c>
      <c r="J9" s="14">
        <f t="shared" si="3"/>
        <v>9.315924215828524</v>
      </c>
      <c r="K9" s="15">
        <f t="shared" si="11"/>
        <v>0.05069719545075024</v>
      </c>
      <c r="L9" s="14">
        <f t="shared" si="4"/>
        <v>29843249.74713</v>
      </c>
      <c r="M9" s="14">
        <f t="shared" si="5"/>
        <v>34526974.134490006</v>
      </c>
      <c r="N9" s="14">
        <f t="shared" si="6"/>
        <v>20.708243153201416</v>
      </c>
      <c r="O9" s="14">
        <f t="shared" si="7"/>
        <v>24.11979088375729</v>
      </c>
      <c r="P9" s="15">
        <f t="shared" si="12"/>
        <v>3.411547730555874</v>
      </c>
      <c r="Q9" s="14">
        <v>45006050.07051</v>
      </c>
      <c r="R9" s="14">
        <v>45900778.20836</v>
      </c>
      <c r="S9" s="14">
        <f t="shared" si="8"/>
        <v>31.22971647264749</v>
      </c>
      <c r="T9" s="14">
        <f t="shared" si="9"/>
        <v>32.06528227683396</v>
      </c>
      <c r="U9" s="15">
        <f t="shared" si="13"/>
        <v>0.8355658041864729</v>
      </c>
      <c r="V9" s="14">
        <v>1441129</v>
      </c>
      <c r="W9" s="14">
        <v>1431479</v>
      </c>
      <c r="X9" s="14">
        <f t="shared" si="14"/>
        <v>1441.129</v>
      </c>
      <c r="Y9" s="14">
        <f t="shared" si="15"/>
        <v>1431.479</v>
      </c>
    </row>
    <row r="10" spans="1:25" ht="12.75">
      <c r="A10" s="13" t="s">
        <v>27</v>
      </c>
      <c r="B10" s="14">
        <v>71235280.82228</v>
      </c>
      <c r="C10" s="14">
        <v>77324069.10745</v>
      </c>
      <c r="D10" s="14">
        <f t="shared" si="0"/>
        <v>30.51011060102989</v>
      </c>
      <c r="E10" s="14">
        <f t="shared" si="1"/>
        <v>33.17476289678266</v>
      </c>
      <c r="F10" s="15">
        <f t="shared" si="10"/>
        <v>2.66465229575277</v>
      </c>
      <c r="G10" s="14">
        <v>23723979.376709998</v>
      </c>
      <c r="H10" s="14">
        <v>22993940.72495</v>
      </c>
      <c r="I10" s="14">
        <f t="shared" si="2"/>
        <v>10.160993630189877</v>
      </c>
      <c r="J10" s="14">
        <f t="shared" si="3"/>
        <v>9.86521454985606</v>
      </c>
      <c r="K10" s="15">
        <f t="shared" si="11"/>
        <v>-0.2957790803338174</v>
      </c>
      <c r="L10" s="14">
        <f t="shared" si="4"/>
        <v>47511301.44557001</v>
      </c>
      <c r="M10" s="14">
        <f t="shared" si="5"/>
        <v>54330128.38249999</v>
      </c>
      <c r="N10" s="14">
        <f t="shared" si="6"/>
        <v>20.349116970840015</v>
      </c>
      <c r="O10" s="14">
        <f t="shared" si="7"/>
        <v>23.309548346926604</v>
      </c>
      <c r="P10" s="15">
        <f t="shared" si="12"/>
        <v>2.9604313760865892</v>
      </c>
      <c r="Q10" s="14">
        <v>72948581.65683</v>
      </c>
      <c r="R10" s="14">
        <v>79522712.70778999</v>
      </c>
      <c r="S10" s="14">
        <f t="shared" si="8"/>
        <v>31.243918306306853</v>
      </c>
      <c r="T10" s="14">
        <f t="shared" si="9"/>
        <v>34.118058832676184</v>
      </c>
      <c r="U10" s="15">
        <f t="shared" si="13"/>
        <v>2.874140526369331</v>
      </c>
      <c r="V10" s="14">
        <v>2334809</v>
      </c>
      <c r="W10" s="14">
        <v>2330810</v>
      </c>
      <c r="X10" s="14">
        <f t="shared" si="14"/>
        <v>2334.809</v>
      </c>
      <c r="Y10" s="14">
        <f t="shared" si="15"/>
        <v>2330.81</v>
      </c>
    </row>
    <row r="11" spans="1:25" ht="12.75">
      <c r="A11" s="13" t="s">
        <v>28</v>
      </c>
      <c r="B11" s="14">
        <v>29173417.770549998</v>
      </c>
      <c r="C11" s="14">
        <v>31899998.16081</v>
      </c>
      <c r="D11" s="14">
        <f t="shared" si="0"/>
        <v>27.519262425420404</v>
      </c>
      <c r="E11" s="14">
        <f t="shared" si="1"/>
        <v>30.27076504458059</v>
      </c>
      <c r="F11" s="15">
        <f t="shared" si="10"/>
        <v>2.751502619160185</v>
      </c>
      <c r="G11" s="14">
        <v>12109800.12036</v>
      </c>
      <c r="H11" s="14">
        <v>13683664.07315</v>
      </c>
      <c r="I11" s="14">
        <f t="shared" si="2"/>
        <v>11.423165089967164</v>
      </c>
      <c r="J11" s="14">
        <f t="shared" si="3"/>
        <v>12.984796363285263</v>
      </c>
      <c r="K11" s="15">
        <f t="shared" si="11"/>
        <v>1.561631273318099</v>
      </c>
      <c r="L11" s="14">
        <f t="shared" si="4"/>
        <v>17063617.650189996</v>
      </c>
      <c r="M11" s="14">
        <f t="shared" si="5"/>
        <v>18216334.08766</v>
      </c>
      <c r="N11" s="14">
        <f t="shared" si="6"/>
        <v>16.096097335453237</v>
      </c>
      <c r="O11" s="14">
        <f t="shared" si="7"/>
        <v>17.285968681295326</v>
      </c>
      <c r="P11" s="15">
        <f t="shared" si="12"/>
        <v>1.1898713458420893</v>
      </c>
      <c r="Q11" s="14">
        <v>30752897.333380003</v>
      </c>
      <c r="R11" s="14">
        <v>33620473.58332</v>
      </c>
      <c r="S11" s="14">
        <f t="shared" si="8"/>
        <v>29.009184275749007</v>
      </c>
      <c r="T11" s="14">
        <f t="shared" si="9"/>
        <v>31.903370382588335</v>
      </c>
      <c r="U11" s="15">
        <f t="shared" si="13"/>
        <v>2.894186106839328</v>
      </c>
      <c r="V11" s="14">
        <v>1060109</v>
      </c>
      <c r="W11" s="14">
        <v>1053822</v>
      </c>
      <c r="X11" s="14">
        <f t="shared" si="14"/>
        <v>1060.109</v>
      </c>
      <c r="Y11" s="14">
        <f t="shared" si="15"/>
        <v>1053.822</v>
      </c>
    </row>
    <row r="12" spans="1:25" ht="12.75">
      <c r="A12" s="13" t="s">
        <v>29</v>
      </c>
      <c r="B12" s="14">
        <v>46721834.59484</v>
      </c>
      <c r="C12" s="14">
        <v>50978572.526370004</v>
      </c>
      <c r="D12" s="14">
        <f t="shared" si="0"/>
        <v>34.60656180038901</v>
      </c>
      <c r="E12" s="14">
        <f t="shared" si="1"/>
        <v>37.995167760570084</v>
      </c>
      <c r="F12" s="15">
        <f t="shared" si="10"/>
        <v>3.3886059601810743</v>
      </c>
      <c r="G12" s="14">
        <v>11128486.89608</v>
      </c>
      <c r="H12" s="14">
        <v>12573900.09524</v>
      </c>
      <c r="I12" s="14">
        <f t="shared" si="2"/>
        <v>8.242798529930685</v>
      </c>
      <c r="J12" s="14">
        <f t="shared" si="3"/>
        <v>9.371534349577258</v>
      </c>
      <c r="K12" s="15">
        <f t="shared" si="11"/>
        <v>1.1287358196465735</v>
      </c>
      <c r="L12" s="14">
        <f t="shared" si="4"/>
        <v>35593347.698759995</v>
      </c>
      <c r="M12" s="14">
        <f t="shared" si="5"/>
        <v>38404672.43113001</v>
      </c>
      <c r="N12" s="14">
        <f t="shared" si="6"/>
        <v>26.363763270458325</v>
      </c>
      <c r="O12" s="14">
        <f t="shared" si="7"/>
        <v>28.623633410992824</v>
      </c>
      <c r="P12" s="15">
        <f t="shared" si="12"/>
        <v>2.259870140534499</v>
      </c>
      <c r="Q12" s="14">
        <v>50875982.585769996</v>
      </c>
      <c r="R12" s="14">
        <v>54760358.53629</v>
      </c>
      <c r="S12" s="14">
        <f t="shared" si="8"/>
        <v>37.68351244718484</v>
      </c>
      <c r="T12" s="14">
        <f t="shared" si="9"/>
        <v>40.81379501434734</v>
      </c>
      <c r="U12" s="15">
        <f t="shared" si="13"/>
        <v>3.130282567162503</v>
      </c>
      <c r="V12" s="14">
        <v>1350086</v>
      </c>
      <c r="W12" s="14">
        <v>1341712</v>
      </c>
      <c r="X12" s="14">
        <f t="shared" si="14"/>
        <v>1350.086</v>
      </c>
      <c r="Y12" s="14">
        <f t="shared" si="15"/>
        <v>1341.712</v>
      </c>
    </row>
    <row r="13" spans="1:25" ht="12.75">
      <c r="A13" s="13" t="s">
        <v>30</v>
      </c>
      <c r="B13" s="14">
        <v>38596527.81819</v>
      </c>
      <c r="C13" s="14">
        <v>45348251.41923001</v>
      </c>
      <c r="D13" s="14">
        <f t="shared" si="0"/>
        <v>38.2450178590475</v>
      </c>
      <c r="E13" s="14">
        <f t="shared" si="1"/>
        <v>45.02729684730243</v>
      </c>
      <c r="F13" s="15">
        <f t="shared" si="10"/>
        <v>6.78227898825493</v>
      </c>
      <c r="G13" s="14">
        <v>6989217.87256</v>
      </c>
      <c r="H13" s="14">
        <v>10998950.28944</v>
      </c>
      <c r="I13" s="14">
        <f t="shared" si="2"/>
        <v>6.925565004602697</v>
      </c>
      <c r="J13" s="14">
        <f t="shared" si="3"/>
        <v>10.921104655455911</v>
      </c>
      <c r="K13" s="15">
        <f t="shared" si="11"/>
        <v>3.995539650853215</v>
      </c>
      <c r="L13" s="14">
        <f t="shared" si="4"/>
        <v>31607309.94563</v>
      </c>
      <c r="M13" s="14">
        <f t="shared" si="5"/>
        <v>34349301.12979001</v>
      </c>
      <c r="N13" s="14">
        <f t="shared" si="6"/>
        <v>31.319452854444798</v>
      </c>
      <c r="O13" s="14">
        <f t="shared" si="7"/>
        <v>34.106192191846525</v>
      </c>
      <c r="P13" s="15">
        <f t="shared" si="12"/>
        <v>2.786739337401727</v>
      </c>
      <c r="Q13" s="14">
        <v>40793736.99701</v>
      </c>
      <c r="R13" s="14">
        <v>47831628.70924</v>
      </c>
      <c r="S13" s="14">
        <f t="shared" si="8"/>
        <v>40.42221640602225</v>
      </c>
      <c r="T13" s="14">
        <f t="shared" si="9"/>
        <v>47.49309790735636</v>
      </c>
      <c r="U13" s="15">
        <f t="shared" si="13"/>
        <v>7.070881501334107</v>
      </c>
      <c r="V13" s="14">
        <v>1009191</v>
      </c>
      <c r="W13" s="14">
        <v>1007128</v>
      </c>
      <c r="X13" s="14">
        <f t="shared" si="14"/>
        <v>1009.191</v>
      </c>
      <c r="Y13" s="14">
        <f t="shared" si="15"/>
        <v>1007.128</v>
      </c>
    </row>
    <row r="14" spans="1:25" ht="12.75">
      <c r="A14" s="13" t="s">
        <v>31</v>
      </c>
      <c r="B14" s="14">
        <v>20767289.91526</v>
      </c>
      <c r="C14" s="14">
        <v>22265065.45227</v>
      </c>
      <c r="D14" s="14">
        <f t="shared" si="0"/>
        <v>31.163821112920193</v>
      </c>
      <c r="E14" s="14">
        <f t="shared" si="1"/>
        <v>33.64334599925657</v>
      </c>
      <c r="F14" s="15">
        <f t="shared" si="10"/>
        <v>2.4795248863363746</v>
      </c>
      <c r="G14" s="14">
        <v>7662287.440939999</v>
      </c>
      <c r="H14" s="14">
        <v>8029055.98914</v>
      </c>
      <c r="I14" s="14">
        <f t="shared" si="2"/>
        <v>11.498185661180898</v>
      </c>
      <c r="J14" s="14">
        <f t="shared" si="3"/>
        <v>12.132203665383795</v>
      </c>
      <c r="K14" s="15">
        <f t="shared" si="11"/>
        <v>0.6340180042028969</v>
      </c>
      <c r="L14" s="14">
        <f t="shared" si="4"/>
        <v>13105002.474319998</v>
      </c>
      <c r="M14" s="14">
        <f t="shared" si="5"/>
        <v>14236009.463130001</v>
      </c>
      <c r="N14" s="14">
        <f t="shared" si="6"/>
        <v>19.665635451739295</v>
      </c>
      <c r="O14" s="14">
        <f t="shared" si="7"/>
        <v>21.511142333872773</v>
      </c>
      <c r="P14" s="15">
        <f t="shared" si="12"/>
        <v>1.8455068821334777</v>
      </c>
      <c r="Q14" s="14">
        <v>23075697.2972</v>
      </c>
      <c r="R14" s="14">
        <v>23567585.96309</v>
      </c>
      <c r="S14" s="14">
        <f t="shared" si="8"/>
        <v>34.62786456779879</v>
      </c>
      <c r="T14" s="14">
        <f t="shared" si="9"/>
        <v>35.61150316953688</v>
      </c>
      <c r="U14" s="15">
        <f t="shared" si="13"/>
        <v>0.9836386017380931</v>
      </c>
      <c r="V14" s="14">
        <v>666391</v>
      </c>
      <c r="W14" s="14">
        <v>661797</v>
      </c>
      <c r="X14" s="14">
        <f t="shared" si="14"/>
        <v>666.391</v>
      </c>
      <c r="Y14" s="14">
        <f t="shared" si="15"/>
        <v>661.797</v>
      </c>
    </row>
    <row r="15" spans="1:25" ht="12.75">
      <c r="A15" s="13" t="s">
        <v>32</v>
      </c>
      <c r="B15" s="14">
        <v>36842479.265769996</v>
      </c>
      <c r="C15" s="14">
        <v>41966412.85181</v>
      </c>
      <c r="D15" s="14">
        <f t="shared" si="0"/>
        <v>32.73001796811259</v>
      </c>
      <c r="E15" s="14">
        <f t="shared" si="1"/>
        <v>37.4180938695863</v>
      </c>
      <c r="F15" s="15">
        <f t="shared" si="10"/>
        <v>4.6880759014737095</v>
      </c>
      <c r="G15" s="14">
        <v>10165761.680459999</v>
      </c>
      <c r="H15" s="14">
        <v>11220070.93667</v>
      </c>
      <c r="I15" s="14">
        <f t="shared" si="2"/>
        <v>9.031030731152189</v>
      </c>
      <c r="J15" s="14">
        <f t="shared" si="3"/>
        <v>10.004039873844683</v>
      </c>
      <c r="K15" s="15">
        <f t="shared" si="11"/>
        <v>0.9730091426924936</v>
      </c>
      <c r="L15" s="14">
        <f t="shared" si="4"/>
        <v>26676717.585309997</v>
      </c>
      <c r="M15" s="14">
        <f t="shared" si="5"/>
        <v>30746341.915140003</v>
      </c>
      <c r="N15" s="14">
        <f t="shared" si="6"/>
        <v>23.6989872369604</v>
      </c>
      <c r="O15" s="14">
        <f t="shared" si="7"/>
        <v>27.41405399574162</v>
      </c>
      <c r="P15" s="15">
        <f t="shared" si="12"/>
        <v>3.715066758781223</v>
      </c>
      <c r="Q15" s="14">
        <v>35297657.16498</v>
      </c>
      <c r="R15" s="14">
        <v>44058072.20864</v>
      </c>
      <c r="S15" s="14">
        <f t="shared" si="8"/>
        <v>31.35763326100167</v>
      </c>
      <c r="T15" s="14">
        <f t="shared" si="9"/>
        <v>39.28305922732209</v>
      </c>
      <c r="U15" s="15">
        <f t="shared" si="13"/>
        <v>7.925425966320422</v>
      </c>
      <c r="V15" s="14">
        <v>1125648</v>
      </c>
      <c r="W15" s="14">
        <v>1121554</v>
      </c>
      <c r="X15" s="14">
        <f t="shared" si="14"/>
        <v>1125.648</v>
      </c>
      <c r="Y15" s="14">
        <f t="shared" si="15"/>
        <v>1121.554</v>
      </c>
    </row>
    <row r="16" spans="1:25" ht="12.75">
      <c r="A16" s="13" t="s">
        <v>33</v>
      </c>
      <c r="B16" s="14">
        <v>38557570.19611</v>
      </c>
      <c r="C16" s="14">
        <v>42544398.66965</v>
      </c>
      <c r="D16" s="14">
        <f t="shared" si="0"/>
        <v>32.89822085526259</v>
      </c>
      <c r="E16" s="14">
        <f t="shared" si="1"/>
        <v>36.49379967168412</v>
      </c>
      <c r="F16" s="15">
        <f t="shared" si="10"/>
        <v>3.595578816421529</v>
      </c>
      <c r="G16" s="14">
        <v>8056804.235560001</v>
      </c>
      <c r="H16" s="14">
        <v>8338068.50216</v>
      </c>
      <c r="I16" s="14">
        <f t="shared" si="2"/>
        <v>6.8742538438225775</v>
      </c>
      <c r="J16" s="14">
        <f t="shared" si="3"/>
        <v>7.152241213452073</v>
      </c>
      <c r="K16" s="15">
        <f t="shared" si="11"/>
        <v>0.27798736962949544</v>
      </c>
      <c r="L16" s="14">
        <f t="shared" si="4"/>
        <v>30500765.960550003</v>
      </c>
      <c r="M16" s="14">
        <f t="shared" si="5"/>
        <v>34206330.167490005</v>
      </c>
      <c r="N16" s="14">
        <f t="shared" si="6"/>
        <v>26.02396701144002</v>
      </c>
      <c r="O16" s="14">
        <f t="shared" si="7"/>
        <v>29.341558458232047</v>
      </c>
      <c r="P16" s="15">
        <f t="shared" si="12"/>
        <v>3.3175914467920258</v>
      </c>
      <c r="Q16" s="14">
        <v>39948436.91028</v>
      </c>
      <c r="R16" s="14">
        <v>44704319.79802</v>
      </c>
      <c r="S16" s="14">
        <f t="shared" si="8"/>
        <v>34.08494087185778</v>
      </c>
      <c r="T16" s="14">
        <f t="shared" si="9"/>
        <v>38.346540136473045</v>
      </c>
      <c r="U16" s="15">
        <f t="shared" si="13"/>
        <v>4.261599264615263</v>
      </c>
      <c r="V16" s="14">
        <v>1172026</v>
      </c>
      <c r="W16" s="14">
        <v>1165798</v>
      </c>
      <c r="X16" s="14">
        <f t="shared" si="14"/>
        <v>1172.026</v>
      </c>
      <c r="Y16" s="14">
        <f t="shared" si="15"/>
        <v>1165.798</v>
      </c>
    </row>
    <row r="17" spans="1:25" ht="12.75">
      <c r="A17" s="13" t="s">
        <v>34</v>
      </c>
      <c r="B17" s="14">
        <v>333560609.06093</v>
      </c>
      <c r="C17" s="14">
        <v>371187219.52515996</v>
      </c>
      <c r="D17" s="14">
        <f t="shared" si="0"/>
        <v>46.939279076263524</v>
      </c>
      <c r="E17" s="14">
        <f t="shared" si="1"/>
        <v>51.61270499447424</v>
      </c>
      <c r="F17" s="15">
        <f t="shared" si="10"/>
        <v>4.673425918210718</v>
      </c>
      <c r="G17" s="14">
        <v>36967774.805690005</v>
      </c>
      <c r="H17" s="14">
        <v>37823916.71565</v>
      </c>
      <c r="I17" s="14">
        <f t="shared" si="2"/>
        <v>5.202175110897996</v>
      </c>
      <c r="J17" s="14">
        <f t="shared" si="3"/>
        <v>5.259326163432419</v>
      </c>
      <c r="K17" s="15">
        <f t="shared" si="11"/>
        <v>0.05715105253442321</v>
      </c>
      <c r="L17" s="14">
        <f t="shared" si="4"/>
        <v>296592834.25524</v>
      </c>
      <c r="M17" s="14">
        <f t="shared" si="5"/>
        <v>333363302.80950993</v>
      </c>
      <c r="N17" s="14">
        <f t="shared" si="6"/>
        <v>41.737103965365534</v>
      </c>
      <c r="O17" s="14">
        <f t="shared" si="7"/>
        <v>46.35337883104182</v>
      </c>
      <c r="P17" s="15">
        <f t="shared" si="12"/>
        <v>4.616274865676289</v>
      </c>
      <c r="Q17" s="14">
        <v>312928728.74578005</v>
      </c>
      <c r="R17" s="14">
        <v>342538952.10274</v>
      </c>
      <c r="S17" s="14">
        <f t="shared" si="8"/>
        <v>44.03592190016486</v>
      </c>
      <c r="T17" s="14">
        <f t="shared" si="9"/>
        <v>47.629231164293124</v>
      </c>
      <c r="U17" s="15">
        <f t="shared" si="13"/>
        <v>3.5933092641282656</v>
      </c>
      <c r="V17" s="14">
        <v>7106215</v>
      </c>
      <c r="W17" s="14">
        <v>7191780</v>
      </c>
      <c r="X17" s="14">
        <f t="shared" si="14"/>
        <v>7106.215</v>
      </c>
      <c r="Y17" s="14">
        <f t="shared" si="15"/>
        <v>7191.78</v>
      </c>
    </row>
    <row r="18" spans="1:25" ht="12.75">
      <c r="A18" s="13" t="s">
        <v>35</v>
      </c>
      <c r="B18" s="14">
        <v>22690292.043139998</v>
      </c>
      <c r="C18" s="14">
        <v>26217124.383419998</v>
      </c>
      <c r="D18" s="14">
        <f t="shared" si="0"/>
        <v>28.883048762130976</v>
      </c>
      <c r="E18" s="14">
        <f t="shared" si="1"/>
        <v>33.55796216496917</v>
      </c>
      <c r="F18" s="15">
        <f t="shared" si="10"/>
        <v>4.674913402838193</v>
      </c>
      <c r="G18" s="14">
        <v>9380161.39944</v>
      </c>
      <c r="H18" s="14">
        <v>11145144.68898</v>
      </c>
      <c r="I18" s="14">
        <f t="shared" si="2"/>
        <v>11.94024557205267</v>
      </c>
      <c r="J18" s="14">
        <f t="shared" si="3"/>
        <v>14.26580346212283</v>
      </c>
      <c r="K18" s="15">
        <f t="shared" si="11"/>
        <v>2.3255578900701614</v>
      </c>
      <c r="L18" s="14">
        <f t="shared" si="4"/>
        <v>13310130.643699998</v>
      </c>
      <c r="M18" s="14">
        <f t="shared" si="5"/>
        <v>15071979.694439998</v>
      </c>
      <c r="N18" s="14">
        <f t="shared" si="6"/>
        <v>16.94280319007831</v>
      </c>
      <c r="O18" s="14">
        <f t="shared" si="7"/>
        <v>19.292158702846336</v>
      </c>
      <c r="P18" s="15">
        <f t="shared" si="12"/>
        <v>2.349355512768028</v>
      </c>
      <c r="Q18" s="14">
        <v>22976718.282</v>
      </c>
      <c r="R18" s="14">
        <v>25846354.78527</v>
      </c>
      <c r="S18" s="14">
        <f t="shared" si="8"/>
        <v>29.247647992851252</v>
      </c>
      <c r="T18" s="14">
        <f t="shared" si="9"/>
        <v>33.08337647186749</v>
      </c>
      <c r="U18" s="15">
        <f t="shared" si="13"/>
        <v>3.835728479016236</v>
      </c>
      <c r="V18" s="14">
        <v>785592</v>
      </c>
      <c r="W18" s="14">
        <v>781249</v>
      </c>
      <c r="X18" s="14">
        <f t="shared" si="14"/>
        <v>785.592</v>
      </c>
      <c r="Y18" s="14">
        <f t="shared" si="15"/>
        <v>781.249</v>
      </c>
    </row>
    <row r="19" spans="1:25" ht="12.75">
      <c r="A19" s="13" t="s">
        <v>36</v>
      </c>
      <c r="B19" s="14">
        <v>37191578.69721</v>
      </c>
      <c r="C19" s="14">
        <v>41130394.596080005</v>
      </c>
      <c r="D19" s="14">
        <f t="shared" si="0"/>
        <v>32.28889713415428</v>
      </c>
      <c r="E19" s="14">
        <f t="shared" si="1"/>
        <v>35.82943037247267</v>
      </c>
      <c r="F19" s="15">
        <f t="shared" si="10"/>
        <v>3.540533238318389</v>
      </c>
      <c r="G19" s="14">
        <v>12644229.80248</v>
      </c>
      <c r="H19" s="14">
        <v>13653233.295370001</v>
      </c>
      <c r="I19" s="14">
        <f t="shared" si="2"/>
        <v>10.977437627930316</v>
      </c>
      <c r="J19" s="14">
        <f t="shared" si="3"/>
        <v>11.893578374815977</v>
      </c>
      <c r="K19" s="15">
        <f t="shared" si="11"/>
        <v>0.9161407468856613</v>
      </c>
      <c r="L19" s="14">
        <f t="shared" si="4"/>
        <v>24547348.89473</v>
      </c>
      <c r="M19" s="14">
        <f t="shared" si="5"/>
        <v>27477161.300710004</v>
      </c>
      <c r="N19" s="14">
        <f t="shared" si="6"/>
        <v>21.31145950622397</v>
      </c>
      <c r="O19" s="14">
        <f t="shared" si="7"/>
        <v>23.935851997656695</v>
      </c>
      <c r="P19" s="15">
        <f t="shared" si="12"/>
        <v>2.624392491432726</v>
      </c>
      <c r="Q19" s="14">
        <v>39300198.01944</v>
      </c>
      <c r="R19" s="14">
        <v>44689400.65213</v>
      </c>
      <c r="S19" s="14">
        <f t="shared" si="8"/>
        <v>34.11955328738937</v>
      </c>
      <c r="T19" s="14">
        <f t="shared" si="9"/>
        <v>38.92974489492574</v>
      </c>
      <c r="U19" s="15">
        <f t="shared" si="13"/>
        <v>4.8101916075363675</v>
      </c>
      <c r="V19" s="14">
        <v>1151838</v>
      </c>
      <c r="W19" s="14">
        <v>1147950</v>
      </c>
      <c r="X19" s="14">
        <f t="shared" si="14"/>
        <v>1151.838</v>
      </c>
      <c r="Y19" s="14">
        <f t="shared" si="15"/>
        <v>1147.95</v>
      </c>
    </row>
    <row r="20" spans="1:25" ht="12.75">
      <c r="A20" s="13" t="s">
        <v>37</v>
      </c>
      <c r="B20" s="14">
        <v>28446618.330849998</v>
      </c>
      <c r="C20" s="14">
        <v>33941318.63148</v>
      </c>
      <c r="D20" s="14">
        <f t="shared" si="0"/>
        <v>28.94190108410224</v>
      </c>
      <c r="E20" s="14">
        <f t="shared" si="1"/>
        <v>34.6411742753652</v>
      </c>
      <c r="F20" s="15">
        <f t="shared" si="10"/>
        <v>5.699273191262961</v>
      </c>
      <c r="G20" s="14">
        <v>8211781.02071</v>
      </c>
      <c r="H20" s="14">
        <v>10788090.23813</v>
      </c>
      <c r="I20" s="14">
        <f t="shared" si="2"/>
        <v>8.354755959443965</v>
      </c>
      <c r="J20" s="14">
        <f t="shared" si="3"/>
        <v>11.01053609893682</v>
      </c>
      <c r="K20" s="15">
        <f t="shared" si="11"/>
        <v>2.6557801394928546</v>
      </c>
      <c r="L20" s="14">
        <f t="shared" si="4"/>
        <v>20234837.31014</v>
      </c>
      <c r="M20" s="14">
        <f t="shared" si="5"/>
        <v>23153228.39335</v>
      </c>
      <c r="N20" s="14">
        <f t="shared" si="6"/>
        <v>20.587145124658278</v>
      </c>
      <c r="O20" s="14">
        <f t="shared" si="7"/>
        <v>23.630638176428384</v>
      </c>
      <c r="P20" s="15">
        <f t="shared" si="12"/>
        <v>3.043493051770106</v>
      </c>
      <c r="Q20" s="14">
        <v>31843025.20143</v>
      </c>
      <c r="R20" s="14">
        <v>38527464.05395</v>
      </c>
      <c r="S20" s="14">
        <f t="shared" si="8"/>
        <v>32.397442637281806</v>
      </c>
      <c r="T20" s="14">
        <f t="shared" si="9"/>
        <v>39.32188407797737</v>
      </c>
      <c r="U20" s="15">
        <f t="shared" si="13"/>
        <v>6.924441440695567</v>
      </c>
      <c r="V20" s="14">
        <v>982887</v>
      </c>
      <c r="W20" s="14">
        <v>979797</v>
      </c>
      <c r="X20" s="14">
        <f t="shared" si="14"/>
        <v>982.887</v>
      </c>
      <c r="Y20" s="14">
        <f t="shared" si="15"/>
        <v>979.797</v>
      </c>
    </row>
    <row r="21" spans="1:25" ht="12.75">
      <c r="A21" s="13" t="s">
        <v>38</v>
      </c>
      <c r="B21" s="14">
        <v>32223857.7265</v>
      </c>
      <c r="C21" s="14">
        <v>38511709.71759</v>
      </c>
      <c r="D21" s="14">
        <f t="shared" si="0"/>
        <v>29.57131111911535</v>
      </c>
      <c r="E21" s="14">
        <f t="shared" si="1"/>
        <v>35.59393268007364</v>
      </c>
      <c r="F21" s="15">
        <f t="shared" si="10"/>
        <v>6.022621560958292</v>
      </c>
      <c r="G21" s="14">
        <v>14821108.24966</v>
      </c>
      <c r="H21" s="14">
        <v>18433195.40935</v>
      </c>
      <c r="I21" s="14">
        <f t="shared" si="2"/>
        <v>13.601090437423142</v>
      </c>
      <c r="J21" s="14">
        <f t="shared" si="3"/>
        <v>17.036634345511075</v>
      </c>
      <c r="K21" s="15">
        <f t="shared" si="11"/>
        <v>3.435543908087933</v>
      </c>
      <c r="L21" s="14">
        <f t="shared" si="4"/>
        <v>17402749.47684</v>
      </c>
      <c r="M21" s="14">
        <f t="shared" si="5"/>
        <v>20078514.308239996</v>
      </c>
      <c r="N21" s="14">
        <f t="shared" si="6"/>
        <v>15.970220681692208</v>
      </c>
      <c r="O21" s="14">
        <f t="shared" si="7"/>
        <v>18.557298334562564</v>
      </c>
      <c r="P21" s="15">
        <f t="shared" si="12"/>
        <v>2.587077652870356</v>
      </c>
      <c r="Q21" s="14">
        <v>33273442.15028</v>
      </c>
      <c r="R21" s="14">
        <v>38311421.69728</v>
      </c>
      <c r="S21" s="14">
        <f t="shared" si="8"/>
        <v>30.53449770604753</v>
      </c>
      <c r="T21" s="14">
        <f t="shared" si="9"/>
        <v>35.40881915580226</v>
      </c>
      <c r="U21" s="15">
        <f t="shared" si="13"/>
        <v>4.874321449754731</v>
      </c>
      <c r="V21" s="14">
        <v>1089700</v>
      </c>
      <c r="W21" s="14">
        <v>1081974</v>
      </c>
      <c r="X21" s="14">
        <f t="shared" si="14"/>
        <v>1089.7</v>
      </c>
      <c r="Y21" s="14">
        <f t="shared" si="15"/>
        <v>1081.974</v>
      </c>
    </row>
    <row r="22" spans="1:25" ht="12.75">
      <c r="A22" s="13" t="s">
        <v>39</v>
      </c>
      <c r="B22" s="14">
        <v>48245022.06438</v>
      </c>
      <c r="C22" s="14">
        <v>49734656.66064</v>
      </c>
      <c r="D22" s="14">
        <f t="shared" si="0"/>
        <v>31.119195309630854</v>
      </c>
      <c r="E22" s="14">
        <f t="shared" si="1"/>
        <v>32.22790875206792</v>
      </c>
      <c r="F22" s="15">
        <f t="shared" si="10"/>
        <v>1.1087134424370646</v>
      </c>
      <c r="G22" s="14">
        <v>14108540.48935</v>
      </c>
      <c r="H22" s="14">
        <v>11299317.61329</v>
      </c>
      <c r="I22" s="14">
        <f t="shared" si="2"/>
        <v>9.100346693510415</v>
      </c>
      <c r="J22" s="14">
        <f t="shared" si="3"/>
        <v>7.321924015410665</v>
      </c>
      <c r="K22" s="15">
        <f t="shared" si="11"/>
        <v>-1.7784226780997505</v>
      </c>
      <c r="L22" s="14">
        <f t="shared" si="4"/>
        <v>34136481.57503</v>
      </c>
      <c r="M22" s="14">
        <f t="shared" si="5"/>
        <v>38435339.047350004</v>
      </c>
      <c r="N22" s="14">
        <f t="shared" si="6"/>
        <v>22.018848616120437</v>
      </c>
      <c r="O22" s="14">
        <f t="shared" si="7"/>
        <v>24.905984736657256</v>
      </c>
      <c r="P22" s="15">
        <f t="shared" si="12"/>
        <v>2.8871361205368196</v>
      </c>
      <c r="Q22" s="14">
        <v>51693762.587919995</v>
      </c>
      <c r="R22" s="14">
        <v>46973730.01682</v>
      </c>
      <c r="S22" s="14">
        <f t="shared" si="8"/>
        <v>33.343715588242496</v>
      </c>
      <c r="T22" s="14">
        <f t="shared" si="9"/>
        <v>30.438836545229865</v>
      </c>
      <c r="U22" s="15">
        <f t="shared" si="13"/>
        <v>-2.904879043012631</v>
      </c>
      <c r="V22" s="14">
        <v>1550330</v>
      </c>
      <c r="W22" s="14">
        <v>1543217</v>
      </c>
      <c r="X22" s="14">
        <f t="shared" si="14"/>
        <v>1550.33</v>
      </c>
      <c r="Y22" s="14">
        <f t="shared" si="15"/>
        <v>1543.217</v>
      </c>
    </row>
    <row r="23" spans="1:25" ht="12.75">
      <c r="A23" s="13" t="s">
        <v>40</v>
      </c>
      <c r="B23" s="14">
        <v>51493399.774550006</v>
      </c>
      <c r="C23" s="14">
        <v>52906467.46619</v>
      </c>
      <c r="D23" s="14">
        <f t="shared" si="0"/>
        <v>40.51389196789787</v>
      </c>
      <c r="E23" s="14">
        <f t="shared" si="1"/>
        <v>41.637882430402804</v>
      </c>
      <c r="F23" s="15">
        <f t="shared" si="10"/>
        <v>1.1239904625049348</v>
      </c>
      <c r="G23" s="14">
        <v>13291185.60692</v>
      </c>
      <c r="H23" s="14">
        <v>9196005.543</v>
      </c>
      <c r="I23" s="14">
        <f t="shared" si="2"/>
        <v>10.457217044545816</v>
      </c>
      <c r="J23" s="14">
        <f t="shared" si="3"/>
        <v>7.237341972859197</v>
      </c>
      <c r="K23" s="15">
        <f t="shared" si="11"/>
        <v>-3.2198750716866193</v>
      </c>
      <c r="L23" s="14">
        <f t="shared" si="4"/>
        <v>38202214.16763</v>
      </c>
      <c r="M23" s="14">
        <f t="shared" si="5"/>
        <v>43710461.923190005</v>
      </c>
      <c r="N23" s="14">
        <f t="shared" si="6"/>
        <v>30.056674923352052</v>
      </c>
      <c r="O23" s="14">
        <f t="shared" si="7"/>
        <v>34.400540457543606</v>
      </c>
      <c r="P23" s="15">
        <f t="shared" si="12"/>
        <v>4.343865534191554</v>
      </c>
      <c r="Q23" s="14">
        <v>56066710.2924</v>
      </c>
      <c r="R23" s="14">
        <v>56196005.57901</v>
      </c>
      <c r="S23" s="14">
        <f t="shared" si="8"/>
        <v>44.112073658503576</v>
      </c>
      <c r="T23" s="14">
        <f t="shared" si="9"/>
        <v>44.22677954925616</v>
      </c>
      <c r="U23" s="15">
        <f t="shared" si="13"/>
        <v>0.11470589075258175</v>
      </c>
      <c r="V23" s="14">
        <v>1271006</v>
      </c>
      <c r="W23" s="14">
        <v>1270633</v>
      </c>
      <c r="X23" s="14">
        <f t="shared" si="14"/>
        <v>1271.006</v>
      </c>
      <c r="Y23" s="14">
        <f t="shared" si="15"/>
        <v>1270.633</v>
      </c>
    </row>
    <row r="24" spans="1:25" ht="12.75">
      <c r="A24" s="13" t="s">
        <v>41</v>
      </c>
      <c r="B24" s="14">
        <v>1127684080.51982</v>
      </c>
      <c r="C24" s="14">
        <v>1481778012.6058302</v>
      </c>
      <c r="D24" s="14">
        <f t="shared" si="0"/>
        <v>97.7102687620375</v>
      </c>
      <c r="E24" s="14">
        <f t="shared" si="1"/>
        <v>127.41966049748152</v>
      </c>
      <c r="F24" s="15">
        <f t="shared" si="10"/>
        <v>29.709391735444015</v>
      </c>
      <c r="G24" s="14">
        <v>41820282.56429</v>
      </c>
      <c r="H24" s="14">
        <v>160806007.75843</v>
      </c>
      <c r="I24" s="14">
        <f t="shared" si="2"/>
        <v>3.623595579337708</v>
      </c>
      <c r="J24" s="14">
        <f t="shared" si="3"/>
        <v>13.827878899688507</v>
      </c>
      <c r="K24" s="15">
        <f t="shared" si="11"/>
        <v>10.204283320350799</v>
      </c>
      <c r="L24" s="14">
        <f t="shared" si="4"/>
        <v>1085863797.95553</v>
      </c>
      <c r="M24" s="14">
        <f t="shared" si="5"/>
        <v>1320972004.8474002</v>
      </c>
      <c r="N24" s="14">
        <f t="shared" si="6"/>
        <v>94.0866731826998</v>
      </c>
      <c r="O24" s="14">
        <f t="shared" si="7"/>
        <v>113.591781597793</v>
      </c>
      <c r="P24" s="15">
        <f t="shared" si="12"/>
        <v>19.505108415093204</v>
      </c>
      <c r="Q24" s="14">
        <v>1107593894.5793002</v>
      </c>
      <c r="R24" s="14">
        <v>1400528197.2274098</v>
      </c>
      <c r="S24" s="14">
        <f t="shared" si="8"/>
        <v>95.96951751650904</v>
      </c>
      <c r="T24" s="14">
        <f t="shared" si="9"/>
        <v>120.43290283005258</v>
      </c>
      <c r="U24" s="15">
        <f t="shared" si="13"/>
        <v>24.46338531354354</v>
      </c>
      <c r="V24" s="14">
        <v>11541101</v>
      </c>
      <c r="W24" s="14">
        <v>11629116</v>
      </c>
      <c r="X24" s="14">
        <f t="shared" si="14"/>
        <v>11541.101</v>
      </c>
      <c r="Y24" s="14">
        <f t="shared" si="15"/>
        <v>11629.116</v>
      </c>
    </row>
    <row r="25" spans="1:25" s="4" customFormat="1" ht="12.75">
      <c r="A25" s="16" t="s">
        <v>144</v>
      </c>
      <c r="B25" s="17">
        <v>2102888188.22989</v>
      </c>
      <c r="C25" s="17">
        <v>2575517212.51769</v>
      </c>
      <c r="D25" s="17">
        <f t="shared" si="0"/>
        <v>54.697524895912196</v>
      </c>
      <c r="E25" s="17">
        <f t="shared" si="1"/>
        <v>66.82778951853773</v>
      </c>
      <c r="F25" s="22">
        <f t="shared" si="10"/>
        <v>12.130264622625532</v>
      </c>
      <c r="G25" s="17">
        <v>277793374.03841996</v>
      </c>
      <c r="H25" s="17">
        <v>412485933.6175501</v>
      </c>
      <c r="I25" s="17">
        <f t="shared" si="2"/>
        <v>7.225591012128902</v>
      </c>
      <c r="J25" s="17">
        <f t="shared" si="3"/>
        <v>10.702907756615051</v>
      </c>
      <c r="K25" s="22">
        <f t="shared" si="11"/>
        <v>3.4773167444861492</v>
      </c>
      <c r="L25" s="17">
        <f>SUM(L7:L24)</f>
        <v>1825094814.1914697</v>
      </c>
      <c r="M25" s="17">
        <f>SUM(M7:M24)</f>
        <v>2163031278.9001403</v>
      </c>
      <c r="N25" s="17">
        <f t="shared" si="6"/>
        <v>47.47193388378329</v>
      </c>
      <c r="O25" s="17">
        <f t="shared" si="7"/>
        <v>56.12488176192268</v>
      </c>
      <c r="P25" s="22">
        <f t="shared" si="12"/>
        <v>8.652947878139393</v>
      </c>
      <c r="Q25" s="17">
        <v>2093285135.3551302</v>
      </c>
      <c r="R25" s="17">
        <v>2489991754.7921495</v>
      </c>
      <c r="S25" s="17">
        <f t="shared" si="8"/>
        <v>54.447743083149206</v>
      </c>
      <c r="T25" s="17">
        <f t="shared" si="9"/>
        <v>64.6086324266805</v>
      </c>
      <c r="U25" s="22">
        <f t="shared" si="13"/>
        <v>10.160889343531295</v>
      </c>
      <c r="V25" s="17">
        <f>SUM(V7:V24)</f>
        <v>38445765</v>
      </c>
      <c r="W25" s="17">
        <f>SUM(W7:W24)</f>
        <v>38539614</v>
      </c>
      <c r="X25" s="17">
        <f>SUM(X7:X24)</f>
        <v>38445.76500000001</v>
      </c>
      <c r="Y25" s="17">
        <f>SUM(Y7:Y24)</f>
        <v>38539.614</v>
      </c>
    </row>
    <row r="26" spans="1:25" s="4" customFormat="1" ht="12.75">
      <c r="A26" s="10" t="s">
        <v>128</v>
      </c>
      <c r="B26" s="17"/>
      <c r="C26" s="17"/>
      <c r="D26" s="14"/>
      <c r="E26" s="14"/>
      <c r="F26" s="15"/>
      <c r="G26" s="17"/>
      <c r="H26" s="17"/>
      <c r="I26" s="14"/>
      <c r="J26" s="14"/>
      <c r="K26" s="15"/>
      <c r="L26" s="17"/>
      <c r="M26" s="14"/>
      <c r="N26" s="14"/>
      <c r="O26" s="14"/>
      <c r="P26" s="15"/>
      <c r="Q26" s="17"/>
      <c r="R26" s="17"/>
      <c r="S26" s="14"/>
      <c r="T26" s="14"/>
      <c r="U26" s="15"/>
      <c r="V26" s="14"/>
      <c r="W26" s="14"/>
      <c r="X26" s="14">
        <f t="shared" si="14"/>
        <v>0</v>
      </c>
      <c r="Y26" s="14">
        <f t="shared" si="15"/>
        <v>0</v>
      </c>
    </row>
    <row r="27" spans="1:25" ht="12.75">
      <c r="A27" s="13" t="s">
        <v>44</v>
      </c>
      <c r="B27" s="14">
        <v>31850910.313</v>
      </c>
      <c r="C27" s="14">
        <v>35935356.06774</v>
      </c>
      <c r="D27" s="14">
        <f aca="true" t="shared" si="16" ref="D27:D38">B27/X27/1000</f>
        <v>49.56707519507238</v>
      </c>
      <c r="E27" s="14">
        <f aca="true" t="shared" si="17" ref="E27:E38">C27/Y27/1000</f>
        <v>56.17321855634617</v>
      </c>
      <c r="F27" s="15">
        <f t="shared" si="10"/>
        <v>6.606143361273794</v>
      </c>
      <c r="G27" s="14">
        <v>9824680.610040002</v>
      </c>
      <c r="H27" s="14">
        <v>9866583.06908</v>
      </c>
      <c r="I27" s="14">
        <f aca="true" t="shared" si="18" ref="I27:I38">G27/X27/1000</f>
        <v>15.28938035930045</v>
      </c>
      <c r="J27" s="14">
        <f aca="true" t="shared" si="19" ref="J27:J38">H27/Y27/1000</f>
        <v>15.423187294958451</v>
      </c>
      <c r="K27" s="15">
        <f t="shared" si="11"/>
        <v>0.13380693565800073</v>
      </c>
      <c r="L27" s="14">
        <f aca="true" t="shared" si="20" ref="L27:L37">B27-G27</f>
        <v>22026229.70296</v>
      </c>
      <c r="M27" s="14">
        <f aca="true" t="shared" si="21" ref="M27:M37">C27-H27</f>
        <v>26068772.99866</v>
      </c>
      <c r="N27" s="14">
        <f aca="true" t="shared" si="22" ref="N27:N38">L27/X27/1000</f>
        <v>34.27769483577193</v>
      </c>
      <c r="O27" s="14">
        <f aca="true" t="shared" si="23" ref="O27:O38">M27/Y27/1000</f>
        <v>40.75003126138772</v>
      </c>
      <c r="P27" s="15">
        <f t="shared" si="12"/>
        <v>6.4723364256157865</v>
      </c>
      <c r="Q27" s="14">
        <v>32339620.91723</v>
      </c>
      <c r="R27" s="14">
        <v>36094035.735199995</v>
      </c>
      <c r="S27" s="14">
        <f aca="true" t="shared" si="24" ref="S27:S38">Q27/X27/1000</f>
        <v>50.32761720252046</v>
      </c>
      <c r="T27" s="14">
        <f aca="true" t="shared" si="25" ref="T27:T38">R27/Y27/1000</f>
        <v>56.42126250570558</v>
      </c>
      <c r="U27" s="15">
        <f t="shared" si="13"/>
        <v>6.09364530318512</v>
      </c>
      <c r="V27" s="14">
        <v>642582</v>
      </c>
      <c r="W27" s="14">
        <v>639724</v>
      </c>
      <c r="X27" s="14">
        <f t="shared" si="14"/>
        <v>642.582</v>
      </c>
      <c r="Y27" s="14">
        <f t="shared" si="15"/>
        <v>639.724</v>
      </c>
    </row>
    <row r="28" spans="1:25" ht="12.75">
      <c r="A28" s="13" t="s">
        <v>45</v>
      </c>
      <c r="B28" s="14">
        <v>49551048.57991</v>
      </c>
      <c r="C28" s="14">
        <v>58075921.943</v>
      </c>
      <c r="D28" s="14">
        <f t="shared" si="16"/>
        <v>55.10478426172829</v>
      </c>
      <c r="E28" s="14">
        <f t="shared" si="17"/>
        <v>65.28678169436041</v>
      </c>
      <c r="F28" s="15">
        <f t="shared" si="10"/>
        <v>10.181997432632123</v>
      </c>
      <c r="G28" s="14">
        <v>8222147.14845</v>
      </c>
      <c r="H28" s="14">
        <v>9794106.71398</v>
      </c>
      <c r="I28" s="14">
        <f t="shared" si="18"/>
        <v>9.14369438727112</v>
      </c>
      <c r="J28" s="14">
        <f t="shared" si="19"/>
        <v>11.010168853702599</v>
      </c>
      <c r="K28" s="15">
        <f t="shared" si="11"/>
        <v>1.8664744664314785</v>
      </c>
      <c r="L28" s="14">
        <f t="shared" si="20"/>
        <v>41328901.43146</v>
      </c>
      <c r="M28" s="14">
        <f t="shared" si="21"/>
        <v>48281815.22902</v>
      </c>
      <c r="N28" s="14">
        <f t="shared" si="22"/>
        <v>45.961089874457166</v>
      </c>
      <c r="O28" s="14">
        <f t="shared" si="23"/>
        <v>54.27661284065781</v>
      </c>
      <c r="P28" s="15">
        <f t="shared" si="12"/>
        <v>8.315522966200646</v>
      </c>
      <c r="Q28" s="14">
        <v>48565642.8115</v>
      </c>
      <c r="R28" s="14">
        <v>59331063.56872</v>
      </c>
      <c r="S28" s="14">
        <f t="shared" si="24"/>
        <v>54.008933137792404</v>
      </c>
      <c r="T28" s="14">
        <f t="shared" si="25"/>
        <v>66.69776501709288</v>
      </c>
      <c r="U28" s="15">
        <f t="shared" si="13"/>
        <v>12.688831879300473</v>
      </c>
      <c r="V28" s="14">
        <v>899215</v>
      </c>
      <c r="W28" s="14">
        <v>889551</v>
      </c>
      <c r="X28" s="14">
        <f t="shared" si="14"/>
        <v>899.215</v>
      </c>
      <c r="Y28" s="14">
        <f t="shared" si="15"/>
        <v>889.551</v>
      </c>
    </row>
    <row r="29" spans="1:25" ht="12.75">
      <c r="A29" s="13" t="s">
        <v>46</v>
      </c>
      <c r="B29" s="14">
        <v>60969545.650699995</v>
      </c>
      <c r="C29" s="14">
        <v>62807345.11124</v>
      </c>
      <c r="D29" s="14">
        <f t="shared" si="16"/>
        <v>51.54783801049395</v>
      </c>
      <c r="E29" s="14">
        <f t="shared" si="17"/>
        <v>53.63001590032815</v>
      </c>
      <c r="F29" s="15">
        <f t="shared" si="10"/>
        <v>2.082177889834199</v>
      </c>
      <c r="G29" s="14">
        <v>21882664.32473</v>
      </c>
      <c r="H29" s="14">
        <v>21284832.71514</v>
      </c>
      <c r="I29" s="14">
        <f t="shared" si="18"/>
        <v>18.501106147512292</v>
      </c>
      <c r="J29" s="14">
        <f t="shared" si="19"/>
        <v>18.1747200892989</v>
      </c>
      <c r="K29" s="15">
        <f t="shared" si="11"/>
        <v>-0.32638605821339084</v>
      </c>
      <c r="L29" s="14">
        <f t="shared" si="20"/>
        <v>39086881.325969994</v>
      </c>
      <c r="M29" s="14">
        <f t="shared" si="21"/>
        <v>41522512.3961</v>
      </c>
      <c r="N29" s="14">
        <f t="shared" si="22"/>
        <v>33.04673186298166</v>
      </c>
      <c r="O29" s="14">
        <f t="shared" si="23"/>
        <v>35.45529581102924</v>
      </c>
      <c r="P29" s="15">
        <f t="shared" si="12"/>
        <v>2.408563948047579</v>
      </c>
      <c r="Q29" s="14">
        <v>61188787.72686</v>
      </c>
      <c r="R29" s="14">
        <v>68418825.05452</v>
      </c>
      <c r="S29" s="14">
        <f t="shared" si="24"/>
        <v>51.73320030746312</v>
      </c>
      <c r="T29" s="14">
        <f t="shared" si="25"/>
        <v>58.4215535469118</v>
      </c>
      <c r="U29" s="15">
        <f t="shared" si="13"/>
        <v>6.688353239448681</v>
      </c>
      <c r="V29" s="14">
        <v>1182776</v>
      </c>
      <c r="W29" s="14">
        <v>1171123</v>
      </c>
      <c r="X29" s="14">
        <f t="shared" si="14"/>
        <v>1182.776</v>
      </c>
      <c r="Y29" s="14">
        <f t="shared" si="15"/>
        <v>1171.123</v>
      </c>
    </row>
    <row r="30" spans="1:25" ht="12.75">
      <c r="A30" s="13" t="s">
        <v>47</v>
      </c>
      <c r="B30" s="14">
        <v>46174525.54087</v>
      </c>
      <c r="C30" s="14">
        <v>50693254.82863</v>
      </c>
      <c r="D30" s="14">
        <f t="shared" si="16"/>
        <v>38.44065097184459</v>
      </c>
      <c r="E30" s="14">
        <f t="shared" si="17"/>
        <v>42.30318044467643</v>
      </c>
      <c r="F30" s="15">
        <f t="shared" si="10"/>
        <v>3.862529472831838</v>
      </c>
      <c r="G30" s="14">
        <v>10226466.78878</v>
      </c>
      <c r="H30" s="14">
        <v>10497557.37553</v>
      </c>
      <c r="I30" s="14">
        <f t="shared" si="18"/>
        <v>8.513612991100493</v>
      </c>
      <c r="J30" s="14">
        <f t="shared" si="19"/>
        <v>8.760141075703562</v>
      </c>
      <c r="K30" s="15">
        <f t="shared" si="11"/>
        <v>0.24652808460306908</v>
      </c>
      <c r="L30" s="14">
        <f t="shared" si="20"/>
        <v>35948058.75209001</v>
      </c>
      <c r="M30" s="14">
        <f t="shared" si="21"/>
        <v>40195697.453099996</v>
      </c>
      <c r="N30" s="14">
        <f t="shared" si="22"/>
        <v>29.9270379807441</v>
      </c>
      <c r="O30" s="14">
        <f t="shared" si="23"/>
        <v>33.54303936897286</v>
      </c>
      <c r="P30" s="15">
        <f t="shared" si="12"/>
        <v>3.6160013882287636</v>
      </c>
      <c r="Q30" s="14">
        <v>53031927.346300006</v>
      </c>
      <c r="R30" s="14">
        <v>58354816.17682</v>
      </c>
      <c r="S30" s="14">
        <f t="shared" si="24"/>
        <v>44.14949120980028</v>
      </c>
      <c r="T30" s="14">
        <f t="shared" si="25"/>
        <v>48.69670189631922</v>
      </c>
      <c r="U30" s="15">
        <f t="shared" si="13"/>
        <v>4.5472106865189375</v>
      </c>
      <c r="V30" s="14">
        <v>1201190</v>
      </c>
      <c r="W30" s="14">
        <v>1198332</v>
      </c>
      <c r="X30" s="14">
        <f t="shared" si="14"/>
        <v>1201.19</v>
      </c>
      <c r="Y30" s="14">
        <f t="shared" si="15"/>
        <v>1198.332</v>
      </c>
    </row>
    <row r="31" spans="1:25" ht="12.75">
      <c r="A31" s="13" t="s">
        <v>48</v>
      </c>
      <c r="B31" s="14">
        <v>38550933.395959996</v>
      </c>
      <c r="C31" s="14">
        <v>48581456.44601</v>
      </c>
      <c r="D31" s="14">
        <f t="shared" si="16"/>
        <v>40.932248836522355</v>
      </c>
      <c r="E31" s="14">
        <f t="shared" si="17"/>
        <v>51.354822267758</v>
      </c>
      <c r="F31" s="15">
        <f t="shared" si="10"/>
        <v>10.422573431235648</v>
      </c>
      <c r="G31" s="14">
        <v>12053723.243</v>
      </c>
      <c r="H31" s="14">
        <v>19029700.43494</v>
      </c>
      <c r="I31" s="14">
        <f t="shared" si="18"/>
        <v>12.798289320817183</v>
      </c>
      <c r="J31" s="14">
        <f t="shared" si="19"/>
        <v>20.116047462082292</v>
      </c>
      <c r="K31" s="15">
        <f t="shared" si="11"/>
        <v>7.317758141265109</v>
      </c>
      <c r="L31" s="14">
        <f t="shared" si="20"/>
        <v>26497210.152959995</v>
      </c>
      <c r="M31" s="14">
        <f t="shared" si="21"/>
        <v>29551756.011070002</v>
      </c>
      <c r="N31" s="14">
        <f t="shared" si="22"/>
        <v>28.13395951570518</v>
      </c>
      <c r="O31" s="14">
        <f t="shared" si="23"/>
        <v>31.238774805675714</v>
      </c>
      <c r="P31" s="15">
        <f t="shared" si="12"/>
        <v>3.104815289970535</v>
      </c>
      <c r="Q31" s="14">
        <v>41507358.76216</v>
      </c>
      <c r="R31" s="14">
        <v>48614704.01873</v>
      </c>
      <c r="S31" s="14">
        <f t="shared" si="24"/>
        <v>44.07129445995692</v>
      </c>
      <c r="T31" s="14">
        <f t="shared" si="25"/>
        <v>51.389967842073325</v>
      </c>
      <c r="U31" s="15">
        <f t="shared" si="13"/>
        <v>7.318673382116408</v>
      </c>
      <c r="V31" s="14">
        <v>941823</v>
      </c>
      <c r="W31" s="14">
        <v>945996</v>
      </c>
      <c r="X31" s="14">
        <f t="shared" si="14"/>
        <v>941.823</v>
      </c>
      <c r="Y31" s="14">
        <f t="shared" si="15"/>
        <v>945.996</v>
      </c>
    </row>
    <row r="32" spans="1:25" ht="12.75">
      <c r="A32" s="13" t="s">
        <v>49</v>
      </c>
      <c r="B32" s="14">
        <v>71342566.97260001</v>
      </c>
      <c r="C32" s="14">
        <v>82312442.22019</v>
      </c>
      <c r="D32" s="14">
        <f t="shared" si="16"/>
        <v>41.512484411616335</v>
      </c>
      <c r="E32" s="14">
        <f t="shared" si="17"/>
        <v>47.57372652316369</v>
      </c>
      <c r="F32" s="15">
        <f t="shared" si="10"/>
        <v>6.061242111547358</v>
      </c>
      <c r="G32" s="14">
        <v>9890269.539239999</v>
      </c>
      <c r="H32" s="14">
        <v>12603728.82135</v>
      </c>
      <c r="I32" s="14">
        <f t="shared" si="18"/>
        <v>5.754904505077154</v>
      </c>
      <c r="J32" s="14">
        <f t="shared" si="19"/>
        <v>7.284516556015231</v>
      </c>
      <c r="K32" s="15">
        <f t="shared" si="11"/>
        <v>1.529612050938077</v>
      </c>
      <c r="L32" s="14">
        <f t="shared" si="20"/>
        <v>61452297.43336001</v>
      </c>
      <c r="M32" s="14">
        <f t="shared" si="21"/>
        <v>69708713.39884001</v>
      </c>
      <c r="N32" s="14">
        <f t="shared" si="22"/>
        <v>35.757579906539185</v>
      </c>
      <c r="O32" s="14">
        <f t="shared" si="23"/>
        <v>40.28920996714846</v>
      </c>
      <c r="P32" s="15">
        <f t="shared" si="12"/>
        <v>4.531630060609274</v>
      </c>
      <c r="Q32" s="14">
        <v>69146520.51266</v>
      </c>
      <c r="R32" s="14">
        <v>80124390.30467999</v>
      </c>
      <c r="S32" s="14">
        <f t="shared" si="24"/>
        <v>40.234659008018824</v>
      </c>
      <c r="T32" s="14">
        <f t="shared" si="25"/>
        <v>46.3091086763441</v>
      </c>
      <c r="U32" s="15">
        <f t="shared" si="13"/>
        <v>6.074449668325279</v>
      </c>
      <c r="V32" s="14">
        <v>1718581</v>
      </c>
      <c r="W32" s="14">
        <v>1730208</v>
      </c>
      <c r="X32" s="14">
        <f t="shared" si="14"/>
        <v>1718.581</v>
      </c>
      <c r="Y32" s="14">
        <f t="shared" si="15"/>
        <v>1730.208</v>
      </c>
    </row>
    <row r="33" spans="1:25" ht="12.75">
      <c r="A33" s="13" t="s">
        <v>50</v>
      </c>
      <c r="B33" s="14">
        <v>52048058.14153</v>
      </c>
      <c r="C33" s="14">
        <v>56599960.652629994</v>
      </c>
      <c r="D33" s="14">
        <f t="shared" si="16"/>
        <v>65.54535409227316</v>
      </c>
      <c r="E33" s="14">
        <f t="shared" si="17"/>
        <v>71.86575651792391</v>
      </c>
      <c r="F33" s="15">
        <f t="shared" si="10"/>
        <v>6.320402425650755</v>
      </c>
      <c r="G33" s="14">
        <v>10532830.396620002</v>
      </c>
      <c r="H33" s="14">
        <v>10665631.76409</v>
      </c>
      <c r="I33" s="14">
        <f t="shared" si="18"/>
        <v>13.264243135892366</v>
      </c>
      <c r="J33" s="14">
        <f t="shared" si="19"/>
        <v>13.542300853742926</v>
      </c>
      <c r="K33" s="15">
        <f t="shared" si="11"/>
        <v>0.2780577178505599</v>
      </c>
      <c r="L33" s="14">
        <f t="shared" si="20"/>
        <v>41515227.74491</v>
      </c>
      <c r="M33" s="14">
        <f t="shared" si="21"/>
        <v>45934328.88853999</v>
      </c>
      <c r="N33" s="14">
        <f t="shared" si="22"/>
        <v>52.28111095638081</v>
      </c>
      <c r="O33" s="14">
        <f t="shared" si="23"/>
        <v>58.32345566418098</v>
      </c>
      <c r="P33" s="15">
        <f t="shared" si="12"/>
        <v>6.042344707800176</v>
      </c>
      <c r="Q33" s="14">
        <v>49608534.25398</v>
      </c>
      <c r="R33" s="14">
        <v>55817895.38459</v>
      </c>
      <c r="S33" s="14">
        <f t="shared" si="24"/>
        <v>62.47320380011006</v>
      </c>
      <c r="T33" s="14">
        <f t="shared" si="25"/>
        <v>70.87275738000888</v>
      </c>
      <c r="U33" s="15">
        <f t="shared" si="13"/>
        <v>8.399553579898814</v>
      </c>
      <c r="V33" s="14">
        <v>794077</v>
      </c>
      <c r="W33" s="14">
        <v>787579</v>
      </c>
      <c r="X33" s="14">
        <f t="shared" si="14"/>
        <v>794.077</v>
      </c>
      <c r="Y33" s="14">
        <f t="shared" si="15"/>
        <v>787.579</v>
      </c>
    </row>
    <row r="34" spans="1:25" ht="12.75">
      <c r="A34" s="13" t="s">
        <v>51</v>
      </c>
      <c r="B34" s="14">
        <v>23099678.172939997</v>
      </c>
      <c r="C34" s="14">
        <v>28148605.48943</v>
      </c>
      <c r="D34" s="14">
        <f t="shared" si="16"/>
        <v>36.50397388892839</v>
      </c>
      <c r="E34" s="14">
        <f t="shared" si="17"/>
        <v>44.71233452746331</v>
      </c>
      <c r="F34" s="15">
        <f t="shared" si="10"/>
        <v>8.20836063853492</v>
      </c>
      <c r="G34" s="14">
        <v>5487603.263850001</v>
      </c>
      <c r="H34" s="14">
        <v>7587835.16534</v>
      </c>
      <c r="I34" s="14">
        <f t="shared" si="18"/>
        <v>8.671953122318461</v>
      </c>
      <c r="J34" s="14">
        <f t="shared" si="19"/>
        <v>12.052811084347685</v>
      </c>
      <c r="K34" s="15">
        <f t="shared" si="11"/>
        <v>3.380857962029223</v>
      </c>
      <c r="L34" s="14">
        <f t="shared" si="20"/>
        <v>17612074.909089997</v>
      </c>
      <c r="M34" s="14">
        <f t="shared" si="21"/>
        <v>20560770.32409</v>
      </c>
      <c r="N34" s="14">
        <f t="shared" si="22"/>
        <v>27.83202076660993</v>
      </c>
      <c r="O34" s="14">
        <f t="shared" si="23"/>
        <v>32.659523443115624</v>
      </c>
      <c r="P34" s="15">
        <f t="shared" si="12"/>
        <v>4.827502676505695</v>
      </c>
      <c r="Q34" s="14">
        <v>26638740.72609</v>
      </c>
      <c r="R34" s="14">
        <v>28101036.16545</v>
      </c>
      <c r="S34" s="14">
        <f t="shared" si="24"/>
        <v>42.096685876700185</v>
      </c>
      <c r="T34" s="14">
        <f t="shared" si="25"/>
        <v>44.63677357195389</v>
      </c>
      <c r="U34" s="15">
        <f t="shared" si="13"/>
        <v>2.5400876952537033</v>
      </c>
      <c r="V34" s="14">
        <v>632799</v>
      </c>
      <c r="W34" s="14">
        <v>629549</v>
      </c>
      <c r="X34" s="14">
        <f t="shared" si="14"/>
        <v>632.799</v>
      </c>
      <c r="Y34" s="14">
        <f t="shared" si="15"/>
        <v>629.549</v>
      </c>
    </row>
    <row r="35" spans="1:25" ht="12.75">
      <c r="A35" s="13" t="s">
        <v>52</v>
      </c>
      <c r="B35" s="14">
        <v>22504551.279689997</v>
      </c>
      <c r="C35" s="14">
        <v>27844497.98057</v>
      </c>
      <c r="D35" s="14">
        <f t="shared" si="16"/>
        <v>33.525234598925614</v>
      </c>
      <c r="E35" s="14">
        <f t="shared" si="17"/>
        <v>41.7758123221289</v>
      </c>
      <c r="F35" s="15">
        <f t="shared" si="10"/>
        <v>8.250577723203286</v>
      </c>
      <c r="G35" s="14">
        <v>9034125.08089</v>
      </c>
      <c r="H35" s="14">
        <v>12367603.542690001</v>
      </c>
      <c r="I35" s="14">
        <f t="shared" si="18"/>
        <v>13.458218249666304</v>
      </c>
      <c r="J35" s="14">
        <f t="shared" si="19"/>
        <v>18.555431842744877</v>
      </c>
      <c r="K35" s="15">
        <f t="shared" si="11"/>
        <v>5.097213593078573</v>
      </c>
      <c r="L35" s="14">
        <f t="shared" si="20"/>
        <v>13470426.198799998</v>
      </c>
      <c r="M35" s="14">
        <f t="shared" si="21"/>
        <v>15476894.437879998</v>
      </c>
      <c r="N35" s="14">
        <f t="shared" si="22"/>
        <v>20.067016349259312</v>
      </c>
      <c r="O35" s="14">
        <f t="shared" si="23"/>
        <v>23.22038047938402</v>
      </c>
      <c r="P35" s="15">
        <f t="shared" si="12"/>
        <v>3.1533641301247073</v>
      </c>
      <c r="Q35" s="14">
        <v>23215915.308220003</v>
      </c>
      <c r="R35" s="14">
        <v>28302235.86913</v>
      </c>
      <c r="S35" s="14">
        <f t="shared" si="24"/>
        <v>34.584960058247624</v>
      </c>
      <c r="T35" s="14">
        <f t="shared" si="25"/>
        <v>42.462568180990274</v>
      </c>
      <c r="U35" s="15">
        <f t="shared" si="13"/>
        <v>7.87760812274265</v>
      </c>
      <c r="V35" s="14">
        <v>671272</v>
      </c>
      <c r="W35" s="14">
        <v>666522</v>
      </c>
      <c r="X35" s="14">
        <f t="shared" si="14"/>
        <v>671.272</v>
      </c>
      <c r="Y35" s="14">
        <f t="shared" si="15"/>
        <v>666.522</v>
      </c>
    </row>
    <row r="36" spans="1:25" ht="12.75">
      <c r="A36" s="13" t="s">
        <v>53</v>
      </c>
      <c r="B36" s="14">
        <v>351096086.19736</v>
      </c>
      <c r="C36" s="14">
        <v>405626473.06675</v>
      </c>
      <c r="D36" s="14">
        <f t="shared" si="16"/>
        <v>71.66185640309396</v>
      </c>
      <c r="E36" s="14">
        <f t="shared" si="17"/>
        <v>81.91814759667922</v>
      </c>
      <c r="F36" s="15">
        <f t="shared" si="10"/>
        <v>10.256291193585255</v>
      </c>
      <c r="G36" s="14">
        <v>32098580.11871</v>
      </c>
      <c r="H36" s="14">
        <v>36916475.18521</v>
      </c>
      <c r="I36" s="14">
        <f t="shared" si="18"/>
        <v>6.551607749672201</v>
      </c>
      <c r="J36" s="14">
        <f t="shared" si="19"/>
        <v>7.455453388205081</v>
      </c>
      <c r="K36" s="15">
        <f t="shared" si="11"/>
        <v>0.9038456385328795</v>
      </c>
      <c r="L36" s="14">
        <f t="shared" si="20"/>
        <v>318997506.07865</v>
      </c>
      <c r="M36" s="14">
        <f t="shared" si="21"/>
        <v>368709997.88154</v>
      </c>
      <c r="N36" s="14">
        <f t="shared" si="22"/>
        <v>65.11024865342176</v>
      </c>
      <c r="O36" s="14">
        <f t="shared" si="23"/>
        <v>74.46269420847413</v>
      </c>
      <c r="P36" s="15">
        <f t="shared" si="12"/>
        <v>9.35244555505237</v>
      </c>
      <c r="Q36" s="14">
        <v>362863114.98611</v>
      </c>
      <c r="R36" s="14">
        <v>409315487.64778996</v>
      </c>
      <c r="S36" s="14">
        <f t="shared" si="24"/>
        <v>74.06361239098744</v>
      </c>
      <c r="T36" s="14">
        <f t="shared" si="25"/>
        <v>82.66316120156344</v>
      </c>
      <c r="U36" s="15">
        <f t="shared" si="13"/>
        <v>8.599548810575996</v>
      </c>
      <c r="V36" s="14">
        <v>4899344</v>
      </c>
      <c r="W36" s="14">
        <v>4951607</v>
      </c>
      <c r="X36" s="14">
        <f t="shared" si="14"/>
        <v>4899.344</v>
      </c>
      <c r="Y36" s="14">
        <f t="shared" si="15"/>
        <v>4951.607</v>
      </c>
    </row>
    <row r="37" spans="1:25" ht="12.75">
      <c r="A37" s="13" t="s">
        <v>54</v>
      </c>
      <c r="B37" s="14">
        <v>11340479.12644</v>
      </c>
      <c r="C37" s="14">
        <v>14186499.33357</v>
      </c>
      <c r="D37" s="14">
        <f t="shared" si="16"/>
        <v>269.3444595867376</v>
      </c>
      <c r="E37" s="14">
        <f t="shared" si="17"/>
        <v>335.1088801807058</v>
      </c>
      <c r="F37" s="15">
        <f t="shared" si="10"/>
        <v>65.76442059396817</v>
      </c>
      <c r="G37" s="14">
        <v>2672758.33787</v>
      </c>
      <c r="H37" s="14">
        <v>2819680.4449299998</v>
      </c>
      <c r="I37" s="14">
        <f t="shared" si="18"/>
        <v>63.47991492186015</v>
      </c>
      <c r="J37" s="14">
        <f t="shared" si="19"/>
        <v>66.60557577668068</v>
      </c>
      <c r="K37" s="15">
        <f t="shared" si="11"/>
        <v>3.1256608548205307</v>
      </c>
      <c r="L37" s="14">
        <f t="shared" si="20"/>
        <v>8667720.78857</v>
      </c>
      <c r="M37" s="14">
        <f t="shared" si="21"/>
        <v>11366818.88864</v>
      </c>
      <c r="N37" s="14">
        <f t="shared" si="22"/>
        <v>205.86454466487743</v>
      </c>
      <c r="O37" s="14">
        <f t="shared" si="23"/>
        <v>268.5033044040251</v>
      </c>
      <c r="P37" s="15">
        <f t="shared" si="12"/>
        <v>62.638759739147645</v>
      </c>
      <c r="Q37" s="14">
        <v>11029835.23793</v>
      </c>
      <c r="R37" s="14">
        <v>11475452.668370001</v>
      </c>
      <c r="S37" s="14">
        <f t="shared" si="24"/>
        <v>261.9664458942143</v>
      </c>
      <c r="T37" s="14">
        <f t="shared" si="25"/>
        <v>271.06941626990124</v>
      </c>
      <c r="U37" s="15">
        <f t="shared" si="13"/>
        <v>9.102970375686937</v>
      </c>
      <c r="V37" s="14">
        <v>42104</v>
      </c>
      <c r="W37" s="14">
        <v>42334</v>
      </c>
      <c r="X37" s="14">
        <f t="shared" si="14"/>
        <v>42.104</v>
      </c>
      <c r="Y37" s="14">
        <f t="shared" si="15"/>
        <v>42.334</v>
      </c>
    </row>
    <row r="38" spans="1:25" s="4" customFormat="1" ht="12.75">
      <c r="A38" s="16" t="s">
        <v>144</v>
      </c>
      <c r="B38" s="17">
        <v>758528383.371</v>
      </c>
      <c r="C38" s="17">
        <v>870811813.13976</v>
      </c>
      <c r="D38" s="17">
        <f t="shared" si="16"/>
        <v>55.66869050716646</v>
      </c>
      <c r="E38" s="17">
        <f t="shared" si="17"/>
        <v>63.783938365962335</v>
      </c>
      <c r="F38" s="22">
        <f t="shared" si="10"/>
        <v>8.115247858795875</v>
      </c>
      <c r="G38" s="17">
        <v>131925848.85218002</v>
      </c>
      <c r="H38" s="17">
        <v>153433735.23228</v>
      </c>
      <c r="I38" s="17">
        <f t="shared" si="18"/>
        <v>9.682088911437841</v>
      </c>
      <c r="J38" s="17">
        <f t="shared" si="19"/>
        <v>11.238487769279306</v>
      </c>
      <c r="K38" s="22">
        <f t="shared" si="11"/>
        <v>1.5563988578414651</v>
      </c>
      <c r="L38" s="17">
        <f>SUM(L27:L37)</f>
        <v>626602534.51882</v>
      </c>
      <c r="M38" s="17">
        <f>SUM(M27:M37)</f>
        <v>717378077.90748</v>
      </c>
      <c r="N38" s="17">
        <f t="shared" si="22"/>
        <v>45.98660159572862</v>
      </c>
      <c r="O38" s="17">
        <f t="shared" si="23"/>
        <v>52.545450596683025</v>
      </c>
      <c r="P38" s="22">
        <f t="shared" si="12"/>
        <v>6.558849000954403</v>
      </c>
      <c r="Q38" s="17">
        <v>779135998.58904</v>
      </c>
      <c r="R38" s="17">
        <v>883949942.594</v>
      </c>
      <c r="S38" s="17">
        <f t="shared" si="24"/>
        <v>57.181091333310285</v>
      </c>
      <c r="T38" s="17">
        <f t="shared" si="25"/>
        <v>64.74626068027709</v>
      </c>
      <c r="U38" s="22">
        <f t="shared" si="13"/>
        <v>7.565169346966805</v>
      </c>
      <c r="V38" s="17">
        <f>SUM(V27:V37)</f>
        <v>13625763</v>
      </c>
      <c r="W38" s="17">
        <f>SUM(W27:W37)</f>
        <v>13652525</v>
      </c>
      <c r="X38" s="17">
        <f>SUM(X27:X37)</f>
        <v>13625.763</v>
      </c>
      <c r="Y38" s="17">
        <f>SUM(Y27:Y37)</f>
        <v>13652.525000000001</v>
      </c>
    </row>
    <row r="39" spans="1:25" s="4" customFormat="1" ht="12.75">
      <c r="A39" s="10" t="s">
        <v>55</v>
      </c>
      <c r="B39" s="17"/>
      <c r="C39" s="17"/>
      <c r="D39" s="14"/>
      <c r="E39" s="14"/>
      <c r="F39" s="15"/>
      <c r="G39" s="17"/>
      <c r="H39" s="17"/>
      <c r="I39" s="14"/>
      <c r="J39" s="14"/>
      <c r="K39" s="15"/>
      <c r="L39" s="14"/>
      <c r="M39" s="14"/>
      <c r="N39" s="14"/>
      <c r="O39" s="14"/>
      <c r="P39" s="15"/>
      <c r="Q39" s="17"/>
      <c r="R39" s="17"/>
      <c r="S39" s="14"/>
      <c r="T39" s="14"/>
      <c r="U39" s="15"/>
      <c r="V39" s="14"/>
      <c r="W39" s="14"/>
      <c r="X39" s="14">
        <f t="shared" si="14"/>
        <v>0</v>
      </c>
      <c r="Y39" s="14">
        <f t="shared" si="15"/>
        <v>0</v>
      </c>
    </row>
    <row r="40" spans="1:25" ht="12.75">
      <c r="A40" s="13" t="s">
        <v>56</v>
      </c>
      <c r="B40" s="14">
        <v>9236714.60561</v>
      </c>
      <c r="C40" s="14">
        <v>9451479.53542</v>
      </c>
      <c r="D40" s="14">
        <f>B40/X40/1000</f>
        <v>31.97179183809735</v>
      </c>
      <c r="E40" s="14">
        <f>C40/Y40/1000</f>
        <v>32.957017997712555</v>
      </c>
      <c r="F40" s="15">
        <f t="shared" si="10"/>
        <v>0.9852261596152054</v>
      </c>
      <c r="G40" s="14">
        <v>5751790.16749</v>
      </c>
      <c r="H40" s="14">
        <v>5583260.264640001</v>
      </c>
      <c r="I40" s="14">
        <f>G40/X40/1000</f>
        <v>19.90913931883476</v>
      </c>
      <c r="J40" s="14">
        <f>H40/Y40/1000</f>
        <v>19.468656556687662</v>
      </c>
      <c r="K40" s="15">
        <f t="shared" si="11"/>
        <v>-0.4404827621470986</v>
      </c>
      <c r="L40" s="14">
        <f aca="true" t="shared" si="26" ref="L40:M45">B40-G40</f>
        <v>3484924.43812</v>
      </c>
      <c r="M40" s="14">
        <f t="shared" si="26"/>
        <v>3868219.27078</v>
      </c>
      <c r="N40" s="14">
        <f>L40/X40/1000</f>
        <v>12.062652519262588</v>
      </c>
      <c r="O40" s="14">
        <f>M40/Y40/1000</f>
        <v>13.48836144102489</v>
      </c>
      <c r="P40" s="15">
        <f t="shared" si="12"/>
        <v>1.4257089217623022</v>
      </c>
      <c r="Q40" s="14">
        <v>9382381.923</v>
      </c>
      <c r="R40" s="14">
        <v>9741018.03644</v>
      </c>
      <c r="S40" s="14">
        <f>Q40/X40/1000</f>
        <v>32.476001976448764</v>
      </c>
      <c r="T40" s="14">
        <f>R40/Y40/1000</f>
        <v>33.96662983185835</v>
      </c>
      <c r="U40" s="15">
        <f t="shared" si="13"/>
        <v>1.4906278554095849</v>
      </c>
      <c r="V40" s="14">
        <v>288902</v>
      </c>
      <c r="W40" s="14">
        <v>286782</v>
      </c>
      <c r="X40" s="14">
        <f t="shared" si="14"/>
        <v>288.902</v>
      </c>
      <c r="Y40" s="14">
        <f t="shared" si="15"/>
        <v>286.782</v>
      </c>
    </row>
    <row r="41" spans="1:25" ht="12.75">
      <c r="A41" s="13" t="s">
        <v>57</v>
      </c>
      <c r="B41" s="14">
        <v>168647329.00453</v>
      </c>
      <c r="C41" s="14">
        <v>216446791.09238002</v>
      </c>
      <c r="D41" s="14">
        <f>B41/X41/1000</f>
        <v>32.246155544329085</v>
      </c>
      <c r="E41" s="14">
        <f>C41/Y41/1000</f>
        <v>40.98467517622631</v>
      </c>
      <c r="F41" s="15">
        <f t="shared" si="10"/>
        <v>8.738519631897226</v>
      </c>
      <c r="G41" s="14">
        <v>41672589.01821</v>
      </c>
      <c r="H41" s="14">
        <v>66802235.51526</v>
      </c>
      <c r="I41" s="14">
        <f>G41/X41/1000</f>
        <v>7.967993299081568</v>
      </c>
      <c r="J41" s="14">
        <f>H41/Y41/1000</f>
        <v>12.649149981947163</v>
      </c>
      <c r="K41" s="15">
        <f t="shared" si="11"/>
        <v>4.681156682865595</v>
      </c>
      <c r="L41" s="14">
        <f t="shared" si="26"/>
        <v>126974739.98632002</v>
      </c>
      <c r="M41" s="14">
        <f t="shared" si="26"/>
        <v>149644555.57712</v>
      </c>
      <c r="N41" s="14">
        <f>L41/X41/1000</f>
        <v>24.27816224524752</v>
      </c>
      <c r="O41" s="14">
        <f>M41/Y41/1000</f>
        <v>28.335525194279143</v>
      </c>
      <c r="P41" s="15">
        <f t="shared" si="12"/>
        <v>4.057362949031624</v>
      </c>
      <c r="Q41" s="14">
        <v>182546035.39326</v>
      </c>
      <c r="R41" s="14">
        <v>226523080.92493</v>
      </c>
      <c r="S41" s="14">
        <f>Q41/X41/1000</f>
        <v>34.90365300202027</v>
      </c>
      <c r="T41" s="14">
        <f>R41/Y41/1000</f>
        <v>42.89264278195678</v>
      </c>
      <c r="U41" s="15">
        <f t="shared" si="13"/>
        <v>7.98898977993651</v>
      </c>
      <c r="V41" s="14">
        <v>5229998</v>
      </c>
      <c r="W41" s="14">
        <v>5281164</v>
      </c>
      <c r="X41" s="14">
        <f t="shared" si="14"/>
        <v>5229.998</v>
      </c>
      <c r="Y41" s="14">
        <f t="shared" si="15"/>
        <v>5281.164</v>
      </c>
    </row>
    <row r="42" spans="1:25" ht="12.75">
      <c r="A42" s="13" t="s">
        <v>58</v>
      </c>
      <c r="B42" s="14">
        <v>27377604.20768</v>
      </c>
      <c r="C42" s="14">
        <v>33177739.62995</v>
      </c>
      <c r="D42" s="14">
        <f>B42/X42/1000</f>
        <v>27.111880665279593</v>
      </c>
      <c r="E42" s="14">
        <f>C42/Y42/1000</f>
        <v>32.67178437708644</v>
      </c>
      <c r="F42" s="15">
        <f t="shared" si="10"/>
        <v>5.559903711806847</v>
      </c>
      <c r="G42" s="14">
        <v>6222298.69137</v>
      </c>
      <c r="H42" s="14">
        <v>9518956.15333</v>
      </c>
      <c r="I42" s="14">
        <f>G42/X42/1000</f>
        <v>6.161905852113436</v>
      </c>
      <c r="J42" s="14">
        <f>H42/Y42/1000</f>
        <v>9.373793585859381</v>
      </c>
      <c r="K42" s="15">
        <f t="shared" si="11"/>
        <v>3.2118877337459457</v>
      </c>
      <c r="L42" s="14">
        <f t="shared" si="26"/>
        <v>21155305.516310003</v>
      </c>
      <c r="M42" s="14">
        <f t="shared" si="26"/>
        <v>23658783.476620004</v>
      </c>
      <c r="N42" s="14">
        <f>L42/X42/1000</f>
        <v>20.94997481316616</v>
      </c>
      <c r="O42" s="14">
        <f>M42/Y42/1000</f>
        <v>23.29799079122706</v>
      </c>
      <c r="P42" s="15">
        <f t="shared" si="12"/>
        <v>2.3480159780609</v>
      </c>
      <c r="Q42" s="14">
        <v>31074099.5339</v>
      </c>
      <c r="R42" s="14">
        <v>35135698.8295</v>
      </c>
      <c r="S42" s="14">
        <f>Q42/X42/1000</f>
        <v>30.77249827827463</v>
      </c>
      <c r="T42" s="14">
        <f>R42/Y42/1000</f>
        <v>34.599885010231546</v>
      </c>
      <c r="U42" s="15">
        <f t="shared" si="13"/>
        <v>3.827386731956917</v>
      </c>
      <c r="V42" s="14">
        <v>1009801</v>
      </c>
      <c r="W42" s="14">
        <v>1015486</v>
      </c>
      <c r="X42" s="14">
        <f t="shared" si="14"/>
        <v>1009.801</v>
      </c>
      <c r="Y42" s="14">
        <f t="shared" si="15"/>
        <v>1015.486</v>
      </c>
    </row>
    <row r="43" spans="1:25" ht="12.75">
      <c r="A43" s="13" t="s">
        <v>59</v>
      </c>
      <c r="B43" s="14">
        <v>75591322.87493</v>
      </c>
      <c r="C43" s="14">
        <v>78703431.02658</v>
      </c>
      <c r="D43" s="14">
        <f>B43/X43/1000</f>
        <v>28.989905244641903</v>
      </c>
      <c r="E43" s="14">
        <f>C43/Y43/1000</f>
        <v>30.334041877876697</v>
      </c>
      <c r="F43" s="15">
        <f t="shared" si="10"/>
        <v>1.3441366332347933</v>
      </c>
      <c r="G43" s="14">
        <v>16090254.50479</v>
      </c>
      <c r="H43" s="14">
        <v>17886620.11448</v>
      </c>
      <c r="I43" s="14">
        <f>G43/X43/1000</f>
        <v>6.170747325427947</v>
      </c>
      <c r="J43" s="14">
        <f>H43/Y43/1000</f>
        <v>6.893898735152577</v>
      </c>
      <c r="K43" s="15">
        <f t="shared" si="11"/>
        <v>0.7231514097246299</v>
      </c>
      <c r="L43" s="14">
        <f t="shared" si="26"/>
        <v>59501068.370139994</v>
      </c>
      <c r="M43" s="14">
        <f t="shared" si="26"/>
        <v>60816810.9121</v>
      </c>
      <c r="N43" s="14">
        <f>L43/X43/1000</f>
        <v>22.819157919213957</v>
      </c>
      <c r="O43" s="14">
        <f>M43/Y43/1000</f>
        <v>23.440143142724118</v>
      </c>
      <c r="P43" s="15">
        <f t="shared" si="12"/>
        <v>0.6209852235101607</v>
      </c>
      <c r="Q43" s="14">
        <v>78241019.60603999</v>
      </c>
      <c r="R43" s="14">
        <v>86319622.21497001</v>
      </c>
      <c r="S43" s="14">
        <f>Q43/X43/1000</f>
        <v>30.006086126791697</v>
      </c>
      <c r="T43" s="14">
        <f>R43/Y43/1000</f>
        <v>33.2694903004558</v>
      </c>
      <c r="U43" s="15">
        <f t="shared" si="13"/>
        <v>3.263404173664103</v>
      </c>
      <c r="V43" s="14">
        <v>2607505</v>
      </c>
      <c r="W43" s="14">
        <v>2594558</v>
      </c>
      <c r="X43" s="14">
        <f t="shared" si="14"/>
        <v>2607.505</v>
      </c>
      <c r="Y43" s="14">
        <f t="shared" si="15"/>
        <v>2594.558</v>
      </c>
    </row>
    <row r="44" spans="1:25" ht="12.75">
      <c r="A44" s="13" t="s">
        <v>60</v>
      </c>
      <c r="B44" s="14">
        <v>123192956.37425</v>
      </c>
      <c r="C44" s="14">
        <v>134346410.5241</v>
      </c>
      <c r="D44" s="14">
        <f>B44/X44/1000</f>
        <v>28.815562690940332</v>
      </c>
      <c r="E44" s="14">
        <f>C44/Y44/1000</f>
        <v>31.532755985832765</v>
      </c>
      <c r="F44" s="15">
        <f t="shared" si="10"/>
        <v>2.717193294892432</v>
      </c>
      <c r="G44" s="14">
        <v>38446390.45714</v>
      </c>
      <c r="H44" s="14">
        <v>38852495.056040004</v>
      </c>
      <c r="I44" s="14">
        <f>G44/X44/1000</f>
        <v>8.992838609153253</v>
      </c>
      <c r="J44" s="14">
        <f>H44/Y44/1000</f>
        <v>9.119158757301607</v>
      </c>
      <c r="K44" s="15">
        <f t="shared" si="11"/>
        <v>0.1263201481483538</v>
      </c>
      <c r="L44" s="14">
        <f t="shared" si="26"/>
        <v>84746565.91711</v>
      </c>
      <c r="M44" s="14">
        <f t="shared" si="26"/>
        <v>95493915.46806</v>
      </c>
      <c r="N44" s="14">
        <f>L44/X44/1000</f>
        <v>19.822724081787076</v>
      </c>
      <c r="O44" s="14">
        <f>M44/Y44/1000</f>
        <v>22.41359722853116</v>
      </c>
      <c r="P44" s="15">
        <f t="shared" si="12"/>
        <v>2.5908731467440838</v>
      </c>
      <c r="Q44" s="14">
        <v>125447132.94041</v>
      </c>
      <c r="R44" s="14">
        <v>137692992.88588</v>
      </c>
      <c r="S44" s="14">
        <f>Q44/X44/1000</f>
        <v>29.342827950825022</v>
      </c>
      <c r="T44" s="14">
        <f>R44/Y44/1000</f>
        <v>32.31824005339235</v>
      </c>
      <c r="U44" s="15">
        <f t="shared" si="13"/>
        <v>2.9754121025673292</v>
      </c>
      <c r="V44" s="14">
        <v>4275223</v>
      </c>
      <c r="W44" s="14">
        <v>4260535</v>
      </c>
      <c r="X44" s="14">
        <f t="shared" si="14"/>
        <v>4275.223</v>
      </c>
      <c r="Y44" s="14">
        <f t="shared" si="15"/>
        <v>4260.535</v>
      </c>
    </row>
    <row r="45" spans="1:25" ht="12.75">
      <c r="A45" s="13" t="s">
        <v>61</v>
      </c>
      <c r="B45" s="14">
        <v>12525289.8973</v>
      </c>
      <c r="C45" s="14">
        <v>13398016.74454</v>
      </c>
      <c r="D45" s="14">
        <f>B45/X45/1000</f>
        <v>28.470773858183595</v>
      </c>
      <c r="E45" s="14">
        <f>C45/Y45/1000</f>
        <v>30.299710175515568</v>
      </c>
      <c r="F45" s="15">
        <f t="shared" si="10"/>
        <v>1.8289363173319728</v>
      </c>
      <c r="G45" s="14">
        <v>7152422.55274</v>
      </c>
      <c r="H45" s="14">
        <v>6874226.0141</v>
      </c>
      <c r="I45" s="14">
        <f>G45/X45/1000</f>
        <v>16.25790753802266</v>
      </c>
      <c r="J45" s="14">
        <f>H45/Y45/1000</f>
        <v>15.5461110311794</v>
      </c>
      <c r="K45" s="15">
        <f t="shared" si="11"/>
        <v>-0.7117965068432603</v>
      </c>
      <c r="L45" s="14">
        <f t="shared" si="26"/>
        <v>5372867.344559999</v>
      </c>
      <c r="M45" s="14">
        <f t="shared" si="26"/>
        <v>6523790.73044</v>
      </c>
      <c r="N45" s="14">
        <f>L45/X45/1000</f>
        <v>12.21286632016093</v>
      </c>
      <c r="O45" s="14">
        <f>M45/Y45/1000</f>
        <v>14.75359914433617</v>
      </c>
      <c r="P45" s="15">
        <f t="shared" si="12"/>
        <v>2.5407328241752385</v>
      </c>
      <c r="Q45" s="14">
        <v>13046422.030280001</v>
      </c>
      <c r="R45" s="14">
        <v>13836346.384790001</v>
      </c>
      <c r="S45" s="14">
        <f>Q45/X45/1000</f>
        <v>29.655340062236473</v>
      </c>
      <c r="T45" s="14">
        <f>R45/Y45/1000</f>
        <v>31.2909957750298</v>
      </c>
      <c r="U45" s="15">
        <f t="shared" si="13"/>
        <v>1.6356557127933264</v>
      </c>
      <c r="V45" s="14">
        <v>439935</v>
      </c>
      <c r="W45" s="14">
        <v>442183</v>
      </c>
      <c r="X45" s="14">
        <f t="shared" si="14"/>
        <v>439.935</v>
      </c>
      <c r="Y45" s="14">
        <f t="shared" si="15"/>
        <v>442.183</v>
      </c>
    </row>
    <row r="46" spans="1:25" s="4" customFormat="1" ht="12.75">
      <c r="A46" s="16" t="s">
        <v>144</v>
      </c>
      <c r="B46" s="17">
        <v>416571216.9643</v>
      </c>
      <c r="C46" s="17">
        <v>485523868.55297</v>
      </c>
      <c r="D46" s="17">
        <f>B46/X46/1000</f>
        <v>30.074382347059824</v>
      </c>
      <c r="E46" s="17">
        <f>C46/Y46/1000</f>
        <v>34.978321606719916</v>
      </c>
      <c r="F46" s="22">
        <f t="shared" si="10"/>
        <v>4.903939259660092</v>
      </c>
      <c r="G46" s="17">
        <v>115335745.39174</v>
      </c>
      <c r="H46" s="17">
        <v>145517793.11785</v>
      </c>
      <c r="I46" s="17">
        <f>G46/X46/1000</f>
        <v>8.326670600219588</v>
      </c>
      <c r="J46" s="17">
        <f>H46/Y46/1000</f>
        <v>10.483456111737961</v>
      </c>
      <c r="K46" s="22">
        <f t="shared" si="11"/>
        <v>2.1567855115183736</v>
      </c>
      <c r="L46" s="17">
        <f>SUM(L40:L45)</f>
        <v>301235471.5725601</v>
      </c>
      <c r="M46" s="17">
        <f>SUM(M40:M45)</f>
        <v>340006075.4351201</v>
      </c>
      <c r="N46" s="17">
        <f>L46/X46/1000</f>
        <v>21.747711746840245</v>
      </c>
      <c r="O46" s="17">
        <f>M46/Y46/1000</f>
        <v>24.494865494981966</v>
      </c>
      <c r="P46" s="22">
        <f t="shared" si="12"/>
        <v>2.74715374814172</v>
      </c>
      <c r="Q46" s="17">
        <v>439737091.42689</v>
      </c>
      <c r="R46" s="17">
        <v>509248759.27651</v>
      </c>
      <c r="S46" s="17">
        <f>Q46/X46/1000</f>
        <v>31.74684395175017</v>
      </c>
      <c r="T46" s="17">
        <f>R46/Y46/1000</f>
        <v>36.687520497982526</v>
      </c>
      <c r="U46" s="22">
        <f t="shared" si="13"/>
        <v>4.940676546232357</v>
      </c>
      <c r="V46" s="17">
        <f>SUM(V40:V45)</f>
        <v>13851364</v>
      </c>
      <c r="W46" s="17">
        <f>SUM(W40:W45)</f>
        <v>13880708</v>
      </c>
      <c r="X46" s="17">
        <f>SUM(X40:X45)</f>
        <v>13851.364</v>
      </c>
      <c r="Y46" s="17">
        <f>SUM(Y40:Y45)</f>
        <v>13880.707999999999</v>
      </c>
    </row>
    <row r="47" spans="1:25" s="4" customFormat="1" ht="12.75">
      <c r="A47" s="10" t="s">
        <v>62</v>
      </c>
      <c r="B47" s="17"/>
      <c r="C47" s="17"/>
      <c r="D47" s="14"/>
      <c r="E47" s="14"/>
      <c r="F47" s="15"/>
      <c r="G47" s="17"/>
      <c r="H47" s="17"/>
      <c r="I47" s="14"/>
      <c r="J47" s="14"/>
      <c r="K47" s="15"/>
      <c r="L47" s="14"/>
      <c r="M47" s="14"/>
      <c r="N47" s="14"/>
      <c r="O47" s="14"/>
      <c r="P47" s="15"/>
      <c r="Q47" s="17"/>
      <c r="R47" s="17"/>
      <c r="S47" s="14"/>
      <c r="T47" s="14"/>
      <c r="U47" s="15"/>
      <c r="V47" s="14"/>
      <c r="W47" s="14"/>
      <c r="X47" s="14">
        <f t="shared" si="14"/>
        <v>0</v>
      </c>
      <c r="Y47" s="14">
        <f t="shared" si="15"/>
        <v>0</v>
      </c>
    </row>
    <row r="48" spans="1:25" ht="12.75">
      <c r="A48" s="13" t="s">
        <v>63</v>
      </c>
      <c r="B48" s="14">
        <v>119829550.09969</v>
      </c>
      <c r="C48" s="14">
        <v>135357683.15735</v>
      </c>
      <c r="D48" s="14">
        <f aca="true" t="shared" si="27" ref="D48:D62">B48/X48/1000</f>
        <v>29.427074852241542</v>
      </c>
      <c r="E48" s="14">
        <f aca="true" t="shared" si="28" ref="E48:E62">C48/Y48/1000</f>
        <v>33.297323710666</v>
      </c>
      <c r="F48" s="15">
        <f t="shared" si="10"/>
        <v>3.870248858424457</v>
      </c>
      <c r="G48" s="14">
        <v>24748833.67521</v>
      </c>
      <c r="H48" s="14">
        <v>28158207.7404</v>
      </c>
      <c r="I48" s="14">
        <f aca="true" t="shared" si="29" ref="I48:I62">G48/X48/1000</f>
        <v>6.077681009902789</v>
      </c>
      <c r="J48" s="14">
        <f aca="true" t="shared" si="30" ref="J48:J62">H48/Y48/1000</f>
        <v>6.926780485407327</v>
      </c>
      <c r="K48" s="15">
        <f t="shared" si="11"/>
        <v>0.8490994755045378</v>
      </c>
      <c r="L48" s="14">
        <f aca="true" t="shared" si="31" ref="L48:L61">B48-G48</f>
        <v>95080716.42448</v>
      </c>
      <c r="M48" s="14">
        <f aca="true" t="shared" si="32" ref="M48:M61">C48-H48</f>
        <v>107199475.41695</v>
      </c>
      <c r="N48" s="14">
        <f aca="true" t="shared" si="33" ref="N48:N62">L48/X48/1000</f>
        <v>23.349393842338756</v>
      </c>
      <c r="O48" s="14">
        <f aca="true" t="shared" si="34" ref="O48:O62">M48/Y48/1000</f>
        <v>26.370543225258675</v>
      </c>
      <c r="P48" s="15">
        <f t="shared" si="12"/>
        <v>3.021149382919919</v>
      </c>
      <c r="Q48" s="14">
        <v>122356723.14325</v>
      </c>
      <c r="R48" s="14">
        <v>140653703.00462</v>
      </c>
      <c r="S48" s="14">
        <f aca="true" t="shared" si="35" ref="S48:S62">Q48/X48/1000</f>
        <v>30.04768396122625</v>
      </c>
      <c r="T48" s="14">
        <f aca="true" t="shared" si="36" ref="T48:T62">R48/Y48/1000</f>
        <v>34.60011852156466</v>
      </c>
      <c r="U48" s="15">
        <f t="shared" si="13"/>
        <v>4.552434560338408</v>
      </c>
      <c r="V48" s="14">
        <v>4072085</v>
      </c>
      <c r="W48" s="14">
        <v>4065122</v>
      </c>
      <c r="X48" s="14">
        <f t="shared" si="14"/>
        <v>4072.085</v>
      </c>
      <c r="Y48" s="14">
        <f t="shared" si="15"/>
        <v>4065.122</v>
      </c>
    </row>
    <row r="49" spans="1:25" ht="12.75">
      <c r="A49" s="13" t="s">
        <v>64</v>
      </c>
      <c r="B49" s="14">
        <v>19156407.61468</v>
      </c>
      <c r="C49" s="14">
        <v>21560728.657220002</v>
      </c>
      <c r="D49" s="14">
        <f t="shared" si="27"/>
        <v>27.544073915184004</v>
      </c>
      <c r="E49" s="14">
        <f t="shared" si="28"/>
        <v>31.136244854923866</v>
      </c>
      <c r="F49" s="15">
        <f t="shared" si="10"/>
        <v>3.5921709397398622</v>
      </c>
      <c r="G49" s="14">
        <v>8783125.33362</v>
      </c>
      <c r="H49" s="14">
        <v>9893661.58966</v>
      </c>
      <c r="I49" s="14">
        <f t="shared" si="29"/>
        <v>12.628831995105555</v>
      </c>
      <c r="J49" s="14">
        <f t="shared" si="30"/>
        <v>14.287618691599851</v>
      </c>
      <c r="K49" s="15">
        <f t="shared" si="11"/>
        <v>1.658786696494296</v>
      </c>
      <c r="L49" s="14">
        <f t="shared" si="31"/>
        <v>10373282.281059999</v>
      </c>
      <c r="M49" s="14">
        <f t="shared" si="32"/>
        <v>11667067.067560002</v>
      </c>
      <c r="N49" s="14">
        <f t="shared" si="33"/>
        <v>14.915241920078447</v>
      </c>
      <c r="O49" s="14">
        <f t="shared" si="34"/>
        <v>16.848626163324017</v>
      </c>
      <c r="P49" s="15">
        <f t="shared" si="12"/>
        <v>1.9333842432455697</v>
      </c>
      <c r="Q49" s="14">
        <v>20660857.445630003</v>
      </c>
      <c r="R49" s="14">
        <v>22853686.7181</v>
      </c>
      <c r="S49" s="14">
        <f t="shared" si="35"/>
        <v>29.70724971405443</v>
      </c>
      <c r="T49" s="14">
        <f t="shared" si="36"/>
        <v>33.0034293740902</v>
      </c>
      <c r="U49" s="15">
        <f t="shared" si="13"/>
        <v>3.2961796600357722</v>
      </c>
      <c r="V49" s="14">
        <v>695482</v>
      </c>
      <c r="W49" s="14">
        <v>692464</v>
      </c>
      <c r="X49" s="14">
        <f t="shared" si="14"/>
        <v>695.482</v>
      </c>
      <c r="Y49" s="14">
        <f t="shared" si="15"/>
        <v>692.464</v>
      </c>
    </row>
    <row r="50" spans="1:25" ht="12.75">
      <c r="A50" s="13" t="s">
        <v>65</v>
      </c>
      <c r="B50" s="14">
        <v>30858812.56413</v>
      </c>
      <c r="C50" s="14">
        <v>33849311.33179</v>
      </c>
      <c r="D50" s="14">
        <f t="shared" si="27"/>
        <v>37.033700721296874</v>
      </c>
      <c r="E50" s="14">
        <f t="shared" si="28"/>
        <v>41.003126878235804</v>
      </c>
      <c r="F50" s="15">
        <f t="shared" si="10"/>
        <v>3.9694261569389298</v>
      </c>
      <c r="G50" s="14">
        <v>17196917.73675</v>
      </c>
      <c r="H50" s="14">
        <v>18151710.350479998</v>
      </c>
      <c r="I50" s="14">
        <f t="shared" si="29"/>
        <v>20.638043134940588</v>
      </c>
      <c r="J50" s="14">
        <f t="shared" si="30"/>
        <v>21.98794756154228</v>
      </c>
      <c r="K50" s="15">
        <f t="shared" si="11"/>
        <v>1.349904426601693</v>
      </c>
      <c r="L50" s="14">
        <f t="shared" si="31"/>
        <v>13661894.827380002</v>
      </c>
      <c r="M50" s="14">
        <f t="shared" si="32"/>
        <v>15697600.981310003</v>
      </c>
      <c r="N50" s="14">
        <f t="shared" si="33"/>
        <v>16.39565758635629</v>
      </c>
      <c r="O50" s="14">
        <f t="shared" si="34"/>
        <v>19.01517931669352</v>
      </c>
      <c r="P50" s="15">
        <f t="shared" si="12"/>
        <v>2.6195217303372296</v>
      </c>
      <c r="Q50" s="14">
        <v>38323892.22159</v>
      </c>
      <c r="R50" s="14">
        <v>41600510.74853</v>
      </c>
      <c r="S50" s="14">
        <f t="shared" si="35"/>
        <v>45.9925524373337</v>
      </c>
      <c r="T50" s="14">
        <f t="shared" si="36"/>
        <v>50.39248815734135</v>
      </c>
      <c r="U50" s="15">
        <f t="shared" si="13"/>
        <v>4.399935720007647</v>
      </c>
      <c r="V50" s="14">
        <v>833263</v>
      </c>
      <c r="W50" s="14">
        <v>825530</v>
      </c>
      <c r="X50" s="14">
        <f t="shared" si="14"/>
        <v>833.263</v>
      </c>
      <c r="Y50" s="14">
        <f t="shared" si="15"/>
        <v>825.53</v>
      </c>
    </row>
    <row r="51" spans="1:25" ht="12.75">
      <c r="A51" s="13" t="s">
        <v>66</v>
      </c>
      <c r="B51" s="14">
        <v>176158529.17398998</v>
      </c>
      <c r="C51" s="14">
        <v>191505420.90364</v>
      </c>
      <c r="D51" s="14">
        <f t="shared" si="27"/>
        <v>46.51068695294899</v>
      </c>
      <c r="E51" s="14">
        <f t="shared" si="28"/>
        <v>50.36587759824422</v>
      </c>
      <c r="F51" s="15">
        <f t="shared" si="10"/>
        <v>3.855190645295231</v>
      </c>
      <c r="G51" s="14">
        <v>64831381.57565</v>
      </c>
      <c r="H51" s="14">
        <v>59647355.12026</v>
      </c>
      <c r="I51" s="14">
        <f t="shared" si="29"/>
        <v>17.117264246762694</v>
      </c>
      <c r="J51" s="14">
        <f t="shared" si="30"/>
        <v>15.687239415314739</v>
      </c>
      <c r="K51" s="15">
        <f t="shared" si="11"/>
        <v>-1.4300248314479553</v>
      </c>
      <c r="L51" s="14">
        <f t="shared" si="31"/>
        <v>111327147.59833997</v>
      </c>
      <c r="M51" s="14">
        <f t="shared" si="32"/>
        <v>131858065.78338</v>
      </c>
      <c r="N51" s="14">
        <f t="shared" si="33"/>
        <v>29.39342270618629</v>
      </c>
      <c r="O51" s="14">
        <f t="shared" si="34"/>
        <v>34.678638182929475</v>
      </c>
      <c r="P51" s="15">
        <f t="shared" si="12"/>
        <v>5.285215476743186</v>
      </c>
      <c r="Q51" s="14">
        <v>193850075.52220002</v>
      </c>
      <c r="R51" s="14">
        <v>206824131.15341002</v>
      </c>
      <c r="S51" s="14">
        <f t="shared" si="35"/>
        <v>51.1817407916335</v>
      </c>
      <c r="T51" s="14">
        <f t="shared" si="36"/>
        <v>54.39469454641354</v>
      </c>
      <c r="U51" s="15">
        <f t="shared" si="13"/>
        <v>3.212953754780038</v>
      </c>
      <c r="V51" s="14">
        <v>3787485</v>
      </c>
      <c r="W51" s="14">
        <v>3802285</v>
      </c>
      <c r="X51" s="14">
        <f t="shared" si="14"/>
        <v>3787.485</v>
      </c>
      <c r="Y51" s="14">
        <f t="shared" si="15"/>
        <v>3802.285</v>
      </c>
    </row>
    <row r="52" spans="1:25" ht="12.75">
      <c r="A52" s="13" t="s">
        <v>67</v>
      </c>
      <c r="B52" s="14">
        <v>42510974.38549</v>
      </c>
      <c r="C52" s="14">
        <v>53045533.59749</v>
      </c>
      <c r="D52" s="14">
        <f t="shared" si="27"/>
        <v>27.960572212057432</v>
      </c>
      <c r="E52" s="14">
        <f t="shared" si="28"/>
        <v>34.94815549614418</v>
      </c>
      <c r="F52" s="15">
        <f t="shared" si="10"/>
        <v>6.98758328408675</v>
      </c>
      <c r="G52" s="14">
        <v>11072084.01503</v>
      </c>
      <c r="H52" s="14">
        <v>15723874.72577</v>
      </c>
      <c r="I52" s="14">
        <f t="shared" si="29"/>
        <v>7.282397289530976</v>
      </c>
      <c r="J52" s="14">
        <f t="shared" si="30"/>
        <v>10.359409768367444</v>
      </c>
      <c r="K52" s="15">
        <f t="shared" si="11"/>
        <v>3.077012478836468</v>
      </c>
      <c r="L52" s="14">
        <f t="shared" si="31"/>
        <v>31438890.37046</v>
      </c>
      <c r="M52" s="14">
        <f t="shared" si="32"/>
        <v>37321658.87172</v>
      </c>
      <c r="N52" s="14">
        <f t="shared" si="33"/>
        <v>20.678174922526456</v>
      </c>
      <c r="O52" s="14">
        <f t="shared" si="34"/>
        <v>24.588745727776736</v>
      </c>
      <c r="P52" s="15">
        <f t="shared" si="12"/>
        <v>3.9105708052502806</v>
      </c>
      <c r="Q52" s="14">
        <v>49408235.529800005</v>
      </c>
      <c r="R52" s="14">
        <v>54230991.32079</v>
      </c>
      <c r="S52" s="14">
        <f t="shared" si="35"/>
        <v>32.49708004512001</v>
      </c>
      <c r="T52" s="14">
        <f t="shared" si="36"/>
        <v>35.72917433106365</v>
      </c>
      <c r="U52" s="15">
        <f t="shared" si="13"/>
        <v>3.2320942859436457</v>
      </c>
      <c r="V52" s="14">
        <v>1520390</v>
      </c>
      <c r="W52" s="14">
        <v>1517835</v>
      </c>
      <c r="X52" s="14">
        <f t="shared" si="14"/>
        <v>1520.39</v>
      </c>
      <c r="Y52" s="14">
        <f t="shared" si="15"/>
        <v>1517.835</v>
      </c>
    </row>
    <row r="53" spans="1:25" ht="12.75">
      <c r="A53" s="13" t="s">
        <v>68</v>
      </c>
      <c r="B53" s="14">
        <v>33193362.336080004</v>
      </c>
      <c r="C53" s="14">
        <v>37264905.13268</v>
      </c>
      <c r="D53" s="14">
        <f t="shared" si="27"/>
        <v>26.54369016366018</v>
      </c>
      <c r="E53" s="14">
        <f t="shared" si="28"/>
        <v>29.88968511092859</v>
      </c>
      <c r="F53" s="15">
        <f t="shared" si="10"/>
        <v>3.3459949472684087</v>
      </c>
      <c r="G53" s="14">
        <v>12942961.97616</v>
      </c>
      <c r="H53" s="14">
        <v>14583462.69837</v>
      </c>
      <c r="I53" s="14">
        <f t="shared" si="29"/>
        <v>10.350080507565664</v>
      </c>
      <c r="J53" s="14">
        <f t="shared" si="30"/>
        <v>11.697201598374331</v>
      </c>
      <c r="K53" s="15">
        <f t="shared" si="11"/>
        <v>1.3471210908086668</v>
      </c>
      <c r="L53" s="14">
        <f t="shared" si="31"/>
        <v>20250400.359920003</v>
      </c>
      <c r="M53" s="14">
        <f t="shared" si="32"/>
        <v>22681442.434309997</v>
      </c>
      <c r="N53" s="14">
        <f t="shared" si="33"/>
        <v>16.193609656094516</v>
      </c>
      <c r="O53" s="14">
        <f t="shared" si="34"/>
        <v>18.192483512554258</v>
      </c>
      <c r="P53" s="15">
        <f t="shared" si="12"/>
        <v>1.998873856459742</v>
      </c>
      <c r="Q53" s="14">
        <v>35126442.09585</v>
      </c>
      <c r="R53" s="14">
        <v>37065198.85499</v>
      </c>
      <c r="S53" s="14">
        <f t="shared" si="35"/>
        <v>28.08951338233436</v>
      </c>
      <c r="T53" s="14">
        <f t="shared" si="36"/>
        <v>29.729503359933197</v>
      </c>
      <c r="U53" s="15">
        <f t="shared" si="13"/>
        <v>1.6399899775988374</v>
      </c>
      <c r="V53" s="14">
        <v>1250518</v>
      </c>
      <c r="W53" s="14">
        <v>1246748</v>
      </c>
      <c r="X53" s="14">
        <f t="shared" si="14"/>
        <v>1250.518</v>
      </c>
      <c r="Y53" s="14">
        <f t="shared" si="15"/>
        <v>1246.748</v>
      </c>
    </row>
    <row r="54" spans="1:25" ht="12.75">
      <c r="A54" s="13" t="s">
        <v>69</v>
      </c>
      <c r="B54" s="14">
        <v>110336370.92041999</v>
      </c>
      <c r="C54" s="14">
        <v>124995242.83136</v>
      </c>
      <c r="D54" s="14">
        <f t="shared" si="27"/>
        <v>33.35795432900357</v>
      </c>
      <c r="E54" s="14">
        <f t="shared" si="28"/>
        <v>37.917067313048854</v>
      </c>
      <c r="F54" s="15">
        <f t="shared" si="10"/>
        <v>4.559112984045285</v>
      </c>
      <c r="G54" s="14">
        <v>22582265.81662</v>
      </c>
      <c r="H54" s="14">
        <v>24535123.52042</v>
      </c>
      <c r="I54" s="14">
        <f t="shared" si="29"/>
        <v>6.827288096139613</v>
      </c>
      <c r="J54" s="14">
        <f t="shared" si="30"/>
        <v>7.442682689235359</v>
      </c>
      <c r="K54" s="15">
        <f t="shared" si="11"/>
        <v>0.6153945930957461</v>
      </c>
      <c r="L54" s="14">
        <f t="shared" si="31"/>
        <v>87754105.1038</v>
      </c>
      <c r="M54" s="14">
        <f t="shared" si="32"/>
        <v>100460119.31094</v>
      </c>
      <c r="N54" s="14">
        <f t="shared" si="33"/>
        <v>26.530666232863954</v>
      </c>
      <c r="O54" s="14">
        <f t="shared" si="34"/>
        <v>30.47438462381349</v>
      </c>
      <c r="P54" s="15">
        <f t="shared" si="12"/>
        <v>3.9437183909495346</v>
      </c>
      <c r="Q54" s="14">
        <v>119241419.21128</v>
      </c>
      <c r="R54" s="14">
        <v>132116290.71112</v>
      </c>
      <c r="S54" s="14">
        <f t="shared" si="35"/>
        <v>36.050214294652875</v>
      </c>
      <c r="T54" s="14">
        <f t="shared" si="36"/>
        <v>40.07722353723885</v>
      </c>
      <c r="U54" s="15">
        <f t="shared" si="13"/>
        <v>4.027009242585976</v>
      </c>
      <c r="V54" s="14">
        <v>3307648</v>
      </c>
      <c r="W54" s="14">
        <v>3296543</v>
      </c>
      <c r="X54" s="14">
        <f t="shared" si="14"/>
        <v>3307.648</v>
      </c>
      <c r="Y54" s="14">
        <f t="shared" si="15"/>
        <v>3296.543</v>
      </c>
    </row>
    <row r="55" spans="1:25" ht="12.75">
      <c r="A55" s="13" t="s">
        <v>70</v>
      </c>
      <c r="B55" s="14">
        <v>46303467.58413</v>
      </c>
      <c r="C55" s="14">
        <v>47928465.05617</v>
      </c>
      <c r="D55" s="14">
        <f t="shared" si="27"/>
        <v>34.586883950743896</v>
      </c>
      <c r="E55" s="14">
        <f t="shared" si="28"/>
        <v>36.10172157636176</v>
      </c>
      <c r="F55" s="15">
        <f t="shared" si="10"/>
        <v>1.514837625617865</v>
      </c>
      <c r="G55" s="14">
        <v>19936166.07408</v>
      </c>
      <c r="H55" s="14">
        <v>18055671.60651</v>
      </c>
      <c r="I55" s="14">
        <f t="shared" si="29"/>
        <v>14.891538331856841</v>
      </c>
      <c r="J55" s="14">
        <f t="shared" si="30"/>
        <v>13.600285935477308</v>
      </c>
      <c r="K55" s="15">
        <f t="shared" si="11"/>
        <v>-1.2912523963795337</v>
      </c>
      <c r="L55" s="14">
        <f t="shared" si="31"/>
        <v>26367301.510049995</v>
      </c>
      <c r="M55" s="14">
        <f t="shared" si="32"/>
        <v>29872793.449660003</v>
      </c>
      <c r="N55" s="14">
        <f t="shared" si="33"/>
        <v>19.695345618887053</v>
      </c>
      <c r="O55" s="14">
        <f t="shared" si="34"/>
        <v>22.50143564088446</v>
      </c>
      <c r="P55" s="15">
        <f t="shared" si="12"/>
        <v>2.806090021997406</v>
      </c>
      <c r="Q55" s="14">
        <v>47446689.132769994</v>
      </c>
      <c r="R55" s="14">
        <v>49787592.05685</v>
      </c>
      <c r="S55" s="14">
        <f t="shared" si="35"/>
        <v>35.440825849608366</v>
      </c>
      <c r="T55" s="14">
        <f t="shared" si="36"/>
        <v>37.502093678305506</v>
      </c>
      <c r="U55" s="15">
        <f t="shared" si="13"/>
        <v>2.06126782869714</v>
      </c>
      <c r="V55" s="14">
        <v>1338758</v>
      </c>
      <c r="W55" s="14">
        <v>1327595</v>
      </c>
      <c r="X55" s="14">
        <f t="shared" si="14"/>
        <v>1338.758</v>
      </c>
      <c r="Y55" s="14">
        <f t="shared" si="15"/>
        <v>1327.595</v>
      </c>
    </row>
    <row r="56" spans="1:25" ht="12.75">
      <c r="A56" s="13" t="s">
        <v>71</v>
      </c>
      <c r="B56" s="14">
        <v>119428062.98162</v>
      </c>
      <c r="C56" s="14">
        <v>131547048.54800999</v>
      </c>
      <c r="D56" s="14">
        <f t="shared" si="27"/>
        <v>37.1435494052115</v>
      </c>
      <c r="E56" s="14">
        <f t="shared" si="28"/>
        <v>40.93730913325789</v>
      </c>
      <c r="F56" s="15">
        <f t="shared" si="10"/>
        <v>3.793759728046389</v>
      </c>
      <c r="G56" s="14">
        <v>24665207.190580003</v>
      </c>
      <c r="H56" s="14">
        <v>18192174.30342</v>
      </c>
      <c r="I56" s="14">
        <f t="shared" si="29"/>
        <v>7.671173081104752</v>
      </c>
      <c r="J56" s="14">
        <f t="shared" si="30"/>
        <v>5.661386336565446</v>
      </c>
      <c r="K56" s="15">
        <f t="shared" si="11"/>
        <v>-2.009786744539306</v>
      </c>
      <c r="L56" s="14">
        <f t="shared" si="31"/>
        <v>94762855.79104</v>
      </c>
      <c r="M56" s="14">
        <f t="shared" si="32"/>
        <v>113354874.24458998</v>
      </c>
      <c r="N56" s="14">
        <f t="shared" si="33"/>
        <v>29.47237632410675</v>
      </c>
      <c r="O56" s="14">
        <f t="shared" si="34"/>
        <v>35.27592279669244</v>
      </c>
      <c r="P56" s="15">
        <f t="shared" si="12"/>
        <v>5.8035464725856905</v>
      </c>
      <c r="Q56" s="14">
        <v>121103793.36372</v>
      </c>
      <c r="R56" s="14">
        <v>142756424.03860998</v>
      </c>
      <c r="S56" s="14">
        <f t="shared" si="35"/>
        <v>37.66472150399137</v>
      </c>
      <c r="T56" s="14">
        <f t="shared" si="36"/>
        <v>44.42565550601578</v>
      </c>
      <c r="U56" s="15">
        <f t="shared" si="13"/>
        <v>6.760934002024406</v>
      </c>
      <c r="V56" s="14">
        <v>3215311</v>
      </c>
      <c r="W56" s="14">
        <v>3213378</v>
      </c>
      <c r="X56" s="14">
        <f t="shared" si="14"/>
        <v>3215.311</v>
      </c>
      <c r="Y56" s="14">
        <f t="shared" si="15"/>
        <v>3213.378</v>
      </c>
    </row>
    <row r="57" spans="1:25" ht="12.75">
      <c r="A57" s="13" t="s">
        <v>72</v>
      </c>
      <c r="B57" s="14">
        <v>68400349.54239</v>
      </c>
      <c r="C57" s="14">
        <v>77626569.50988</v>
      </c>
      <c r="D57" s="14">
        <f t="shared" si="27"/>
        <v>33.66992397349836</v>
      </c>
      <c r="E57" s="14">
        <f t="shared" si="28"/>
        <v>38.356080278025935</v>
      </c>
      <c r="F57" s="15">
        <f t="shared" si="10"/>
        <v>4.686156304527572</v>
      </c>
      <c r="G57" s="14">
        <v>15378381.15383</v>
      </c>
      <c r="H57" s="14">
        <v>15612337.41735</v>
      </c>
      <c r="I57" s="14">
        <f t="shared" si="29"/>
        <v>7.569974828331028</v>
      </c>
      <c r="J57" s="14">
        <f t="shared" si="30"/>
        <v>7.714215262743102</v>
      </c>
      <c r="K57" s="15">
        <f t="shared" si="11"/>
        <v>0.14424043441207424</v>
      </c>
      <c r="L57" s="14">
        <f t="shared" si="31"/>
        <v>53021968.388560005</v>
      </c>
      <c r="M57" s="14">
        <f t="shared" si="32"/>
        <v>62014232.092530005</v>
      </c>
      <c r="N57" s="14">
        <f t="shared" si="33"/>
        <v>26.099949145167336</v>
      </c>
      <c r="O57" s="14">
        <f t="shared" si="34"/>
        <v>30.641865015282832</v>
      </c>
      <c r="P57" s="15">
        <f t="shared" si="12"/>
        <v>4.541915870115496</v>
      </c>
      <c r="Q57" s="14">
        <v>73204528.05799</v>
      </c>
      <c r="R57" s="14">
        <v>78662576.56609</v>
      </c>
      <c r="S57" s="14">
        <f t="shared" si="35"/>
        <v>36.034770446616456</v>
      </c>
      <c r="T57" s="14">
        <f t="shared" si="36"/>
        <v>38.86798193833999</v>
      </c>
      <c r="U57" s="15">
        <f t="shared" si="13"/>
        <v>2.8332114917235316</v>
      </c>
      <c r="V57" s="14">
        <v>2031497</v>
      </c>
      <c r="W57" s="14">
        <v>2023840</v>
      </c>
      <c r="X57" s="14">
        <f t="shared" si="14"/>
        <v>2031.497</v>
      </c>
      <c r="Y57" s="14">
        <f t="shared" si="15"/>
        <v>2023.84</v>
      </c>
    </row>
    <row r="58" spans="1:25" ht="12.75">
      <c r="A58" s="13" t="s">
        <v>73</v>
      </c>
      <c r="B58" s="14">
        <v>41415956.707440004</v>
      </c>
      <c r="C58" s="14">
        <v>47671019.933</v>
      </c>
      <c r="D58" s="14">
        <f t="shared" si="27"/>
        <v>29.92469447924359</v>
      </c>
      <c r="E58" s="14">
        <f t="shared" si="28"/>
        <v>34.637512730303285</v>
      </c>
      <c r="F58" s="15">
        <f t="shared" si="10"/>
        <v>4.712818251059694</v>
      </c>
      <c r="G58" s="14">
        <v>17181474.83427</v>
      </c>
      <c r="H58" s="14">
        <v>18854449.204400003</v>
      </c>
      <c r="I58" s="14">
        <f t="shared" si="29"/>
        <v>12.414306610137528</v>
      </c>
      <c r="J58" s="14">
        <f t="shared" si="30"/>
        <v>13.699543774354552</v>
      </c>
      <c r="K58" s="15">
        <f t="shared" si="11"/>
        <v>1.2852371642170244</v>
      </c>
      <c r="L58" s="14">
        <f t="shared" si="31"/>
        <v>24234481.873170003</v>
      </c>
      <c r="M58" s="14">
        <f t="shared" si="32"/>
        <v>28816570.728599995</v>
      </c>
      <c r="N58" s="14">
        <f t="shared" si="33"/>
        <v>17.51038786910606</v>
      </c>
      <c r="O58" s="14">
        <f t="shared" si="34"/>
        <v>20.937968955948737</v>
      </c>
      <c r="P58" s="15">
        <f t="shared" si="12"/>
        <v>3.4275810868426753</v>
      </c>
      <c r="Q58" s="14">
        <v>42730874.11314</v>
      </c>
      <c r="R58" s="14">
        <v>52127533.02691001</v>
      </c>
      <c r="S58" s="14">
        <f t="shared" si="35"/>
        <v>30.87477519110466</v>
      </c>
      <c r="T58" s="14">
        <f t="shared" si="36"/>
        <v>37.87559174015083</v>
      </c>
      <c r="U58" s="15">
        <f t="shared" si="13"/>
        <v>7.000816549046171</v>
      </c>
      <c r="V58" s="14">
        <v>1384006</v>
      </c>
      <c r="W58" s="14">
        <v>1376283</v>
      </c>
      <c r="X58" s="14">
        <f t="shared" si="14"/>
        <v>1384.006</v>
      </c>
      <c r="Y58" s="14">
        <f t="shared" si="15"/>
        <v>1376.283</v>
      </c>
    </row>
    <row r="59" spans="1:25" ht="12.75">
      <c r="A59" s="13" t="s">
        <v>74</v>
      </c>
      <c r="B59" s="14">
        <v>96533042.7904</v>
      </c>
      <c r="C59" s="14">
        <v>108392377.92032</v>
      </c>
      <c r="D59" s="14">
        <f t="shared" si="27"/>
        <v>36.65510158926164</v>
      </c>
      <c r="E59" s="14">
        <f t="shared" si="28"/>
        <v>41.20743927190002</v>
      </c>
      <c r="F59" s="15">
        <f t="shared" si="10"/>
        <v>4.552337682638381</v>
      </c>
      <c r="G59" s="14">
        <v>15634026.19598</v>
      </c>
      <c r="H59" s="14">
        <v>13826805.6906</v>
      </c>
      <c r="I59" s="14">
        <f t="shared" si="29"/>
        <v>5.9364835283096955</v>
      </c>
      <c r="J59" s="14">
        <f t="shared" si="30"/>
        <v>5.256525105839094</v>
      </c>
      <c r="K59" s="15">
        <f t="shared" si="11"/>
        <v>-0.6799584224706017</v>
      </c>
      <c r="L59" s="14">
        <f t="shared" si="31"/>
        <v>80899016.59442</v>
      </c>
      <c r="M59" s="14">
        <f t="shared" si="32"/>
        <v>94565572.22972</v>
      </c>
      <c r="N59" s="14">
        <f t="shared" si="33"/>
        <v>30.718618060951947</v>
      </c>
      <c r="O59" s="14">
        <f t="shared" si="34"/>
        <v>35.95091416606093</v>
      </c>
      <c r="P59" s="15">
        <f t="shared" si="12"/>
        <v>5.232296105108986</v>
      </c>
      <c r="Q59" s="14">
        <v>104872214.70376</v>
      </c>
      <c r="R59" s="14">
        <v>108193953.22286999</v>
      </c>
      <c r="S59" s="14">
        <f t="shared" si="35"/>
        <v>39.82161519764576</v>
      </c>
      <c r="T59" s="14">
        <f t="shared" si="36"/>
        <v>41.13200432133342</v>
      </c>
      <c r="U59" s="15">
        <f t="shared" si="13"/>
        <v>1.3103891236876564</v>
      </c>
      <c r="V59" s="14">
        <v>2633550</v>
      </c>
      <c r="W59" s="14">
        <v>2630408</v>
      </c>
      <c r="X59" s="14">
        <f t="shared" si="14"/>
        <v>2633.55</v>
      </c>
      <c r="Y59" s="14">
        <f t="shared" si="15"/>
        <v>2630.408</v>
      </c>
    </row>
    <row r="60" spans="1:25" ht="12.75">
      <c r="A60" s="13" t="s">
        <v>75</v>
      </c>
      <c r="B60" s="14">
        <v>66395633.47975</v>
      </c>
      <c r="C60" s="14">
        <v>75708728.46646</v>
      </c>
      <c r="D60" s="14">
        <f t="shared" si="27"/>
        <v>26.354982681474326</v>
      </c>
      <c r="E60" s="14">
        <f t="shared" si="28"/>
        <v>30.1795770668275</v>
      </c>
      <c r="F60" s="15">
        <f t="shared" si="10"/>
        <v>3.8245943853531728</v>
      </c>
      <c r="G60" s="14">
        <v>18613518.455029998</v>
      </c>
      <c r="H60" s="14">
        <v>20674931.544990003</v>
      </c>
      <c r="I60" s="14">
        <f t="shared" si="29"/>
        <v>7.388421961110347</v>
      </c>
      <c r="J60" s="14">
        <f t="shared" si="30"/>
        <v>8.241595157549526</v>
      </c>
      <c r="K60" s="15">
        <f t="shared" si="11"/>
        <v>0.8531731964391787</v>
      </c>
      <c r="L60" s="14">
        <f t="shared" si="31"/>
        <v>47782115.02472</v>
      </c>
      <c r="M60" s="14">
        <f t="shared" si="32"/>
        <v>55033796.92147</v>
      </c>
      <c r="N60" s="14">
        <f t="shared" si="33"/>
        <v>18.966560720363972</v>
      </c>
      <c r="O60" s="14">
        <f t="shared" si="34"/>
        <v>21.937981909277973</v>
      </c>
      <c r="P60" s="15">
        <f t="shared" si="12"/>
        <v>2.9714211889140003</v>
      </c>
      <c r="Q60" s="14">
        <v>75249428.19668</v>
      </c>
      <c r="R60" s="14">
        <v>84158928.56961</v>
      </c>
      <c r="S60" s="14">
        <f t="shared" si="35"/>
        <v>29.86939461190926</v>
      </c>
      <c r="T60" s="14">
        <f t="shared" si="36"/>
        <v>33.548058751949284</v>
      </c>
      <c r="U60" s="15">
        <f t="shared" si="13"/>
        <v>3.6786641400400235</v>
      </c>
      <c r="V60" s="14">
        <v>2519282</v>
      </c>
      <c r="W60" s="14">
        <v>2508608</v>
      </c>
      <c r="X60" s="14">
        <f t="shared" si="14"/>
        <v>2519.282</v>
      </c>
      <c r="Y60" s="14">
        <f t="shared" si="15"/>
        <v>2508.608</v>
      </c>
    </row>
    <row r="61" spans="1:25" ht="12.75">
      <c r="A61" s="13" t="s">
        <v>76</v>
      </c>
      <c r="B61" s="14">
        <v>36123407.106410004</v>
      </c>
      <c r="C61" s="14">
        <v>39858048.32125</v>
      </c>
      <c r="D61" s="14">
        <f t="shared" si="27"/>
        <v>27.992268838686133</v>
      </c>
      <c r="E61" s="14">
        <f t="shared" si="28"/>
        <v>31.090181793061543</v>
      </c>
      <c r="F61" s="15">
        <f t="shared" si="10"/>
        <v>3.09791295437541</v>
      </c>
      <c r="G61" s="14">
        <v>11839441.72354</v>
      </c>
      <c r="H61" s="14">
        <v>12682508.70598</v>
      </c>
      <c r="I61" s="14">
        <f t="shared" si="29"/>
        <v>9.174462271762867</v>
      </c>
      <c r="J61" s="14">
        <f t="shared" si="30"/>
        <v>9.892644468765551</v>
      </c>
      <c r="K61" s="15">
        <f t="shared" si="11"/>
        <v>0.7181821970026849</v>
      </c>
      <c r="L61" s="14">
        <f t="shared" si="31"/>
        <v>24283965.382870004</v>
      </c>
      <c r="M61" s="14">
        <f t="shared" si="32"/>
        <v>27175539.61527</v>
      </c>
      <c r="N61" s="14">
        <f t="shared" si="33"/>
        <v>18.817806566923267</v>
      </c>
      <c r="O61" s="14">
        <f t="shared" si="34"/>
        <v>21.19753732429599</v>
      </c>
      <c r="P61" s="15">
        <f t="shared" si="12"/>
        <v>2.379730757372723</v>
      </c>
      <c r="Q61" s="14">
        <v>37839467.896699995</v>
      </c>
      <c r="R61" s="14">
        <v>41716908.0798</v>
      </c>
      <c r="S61" s="14">
        <f t="shared" si="35"/>
        <v>29.322055778323996</v>
      </c>
      <c r="T61" s="14">
        <f t="shared" si="36"/>
        <v>32.54013456935728</v>
      </c>
      <c r="U61" s="15">
        <f t="shared" si="13"/>
        <v>3.2180787910332818</v>
      </c>
      <c r="V61" s="14">
        <v>1290478</v>
      </c>
      <c r="W61" s="14">
        <v>1282014</v>
      </c>
      <c r="X61" s="14">
        <f t="shared" si="14"/>
        <v>1290.478</v>
      </c>
      <c r="Y61" s="14">
        <f t="shared" si="15"/>
        <v>1282.014</v>
      </c>
    </row>
    <row r="62" spans="1:25" s="4" customFormat="1" ht="12.75">
      <c r="A62" s="16" t="s">
        <v>144</v>
      </c>
      <c r="B62" s="17">
        <v>1006643927.28662</v>
      </c>
      <c r="C62" s="17">
        <v>1126311083.36662</v>
      </c>
      <c r="D62" s="17">
        <f t="shared" si="27"/>
        <v>33.68983429302846</v>
      </c>
      <c r="E62" s="17">
        <f t="shared" si="28"/>
        <v>37.784702427399864</v>
      </c>
      <c r="F62" s="22">
        <f t="shared" si="10"/>
        <v>4.094868134371403</v>
      </c>
      <c r="G62" s="17">
        <v>285405785.75635</v>
      </c>
      <c r="H62" s="17">
        <v>288592274.21861</v>
      </c>
      <c r="I62" s="17">
        <f t="shared" si="29"/>
        <v>9.551812083465014</v>
      </c>
      <c r="J62" s="17">
        <f t="shared" si="30"/>
        <v>9.681493297218429</v>
      </c>
      <c r="K62" s="22">
        <f t="shared" si="11"/>
        <v>0.12968121375341468</v>
      </c>
      <c r="L62" s="17">
        <f>SUM(L48:L61)</f>
        <v>721238141.5302699</v>
      </c>
      <c r="M62" s="17">
        <f>SUM(M48:M61)</f>
        <v>837718809.14801</v>
      </c>
      <c r="N62" s="17">
        <f t="shared" si="33"/>
        <v>24.138022209563445</v>
      </c>
      <c r="O62" s="17">
        <f t="shared" si="34"/>
        <v>28.10320913018143</v>
      </c>
      <c r="P62" s="22">
        <f t="shared" si="12"/>
        <v>3.9651869206179846</v>
      </c>
      <c r="Q62" s="17">
        <v>1081414640.6343598</v>
      </c>
      <c r="R62" s="17">
        <v>1192748428.0722997</v>
      </c>
      <c r="S62" s="17">
        <f t="shared" si="35"/>
        <v>36.1922215566628</v>
      </c>
      <c r="T62" s="17">
        <f t="shared" si="36"/>
        <v>40.0134963519586</v>
      </c>
      <c r="U62" s="22">
        <f t="shared" si="13"/>
        <v>3.8212747952957997</v>
      </c>
      <c r="V62" s="17">
        <f>SUM(V48:V61)</f>
        <v>29879753</v>
      </c>
      <c r="W62" s="17">
        <f>SUM(W48:W61)</f>
        <v>29808653</v>
      </c>
      <c r="X62" s="17">
        <f>SUM(X48:X61)</f>
        <v>29879.752999999997</v>
      </c>
      <c r="Y62" s="17">
        <f>SUM(Y48:Y61)</f>
        <v>29808.653</v>
      </c>
    </row>
    <row r="63" spans="1:25" s="4" customFormat="1" ht="12.75">
      <c r="A63" s="10" t="s">
        <v>77</v>
      </c>
      <c r="B63" s="17"/>
      <c r="C63" s="17"/>
      <c r="D63" s="14"/>
      <c r="E63" s="14"/>
      <c r="F63" s="15"/>
      <c r="G63" s="17"/>
      <c r="H63" s="17"/>
      <c r="I63" s="14"/>
      <c r="J63" s="14"/>
      <c r="K63" s="15"/>
      <c r="L63" s="14"/>
      <c r="M63" s="14"/>
      <c r="N63" s="14"/>
      <c r="O63" s="14"/>
      <c r="P63" s="15"/>
      <c r="Q63" s="17"/>
      <c r="R63" s="17"/>
      <c r="S63" s="14"/>
      <c r="T63" s="14"/>
      <c r="U63" s="15"/>
      <c r="V63" s="14"/>
      <c r="W63" s="14"/>
      <c r="X63" s="14">
        <f t="shared" si="14"/>
        <v>0</v>
      </c>
      <c r="Y63" s="14">
        <f t="shared" si="15"/>
        <v>0</v>
      </c>
    </row>
    <row r="64" spans="1:25" ht="12.75">
      <c r="A64" s="13" t="s">
        <v>78</v>
      </c>
      <c r="B64" s="14">
        <v>30142374.465630002</v>
      </c>
      <c r="C64" s="14">
        <v>32396831.68059</v>
      </c>
      <c r="D64" s="14">
        <f>B64/X64/1000</f>
        <v>33.166750987970026</v>
      </c>
      <c r="E64" s="14">
        <f>C64/Y64/1000</f>
        <v>36.13253872703993</v>
      </c>
      <c r="F64" s="15">
        <f t="shared" si="10"/>
        <v>2.965787739069903</v>
      </c>
      <c r="G64" s="14">
        <v>14241285.22415</v>
      </c>
      <c r="H64" s="14">
        <v>15360381.097520001</v>
      </c>
      <c r="I64" s="14">
        <f>G64/X64/1000</f>
        <v>15.670204127966919</v>
      </c>
      <c r="J64" s="14">
        <f>H64/Y64/1000</f>
        <v>17.131600100288757</v>
      </c>
      <c r="K64" s="15">
        <f t="shared" si="11"/>
        <v>1.4613959723218386</v>
      </c>
      <c r="L64" s="14">
        <f aca="true" t="shared" si="37" ref="L64:M69">B64-G64</f>
        <v>15901089.241480002</v>
      </c>
      <c r="M64" s="14">
        <f t="shared" si="37"/>
        <v>17036450.58307</v>
      </c>
      <c r="N64" s="14">
        <f>L64/X64/1000</f>
        <v>17.496546860003104</v>
      </c>
      <c r="O64" s="14">
        <f>M64/Y64/1000</f>
        <v>19.000938626751175</v>
      </c>
      <c r="P64" s="15">
        <f t="shared" si="12"/>
        <v>1.5043917667480713</v>
      </c>
      <c r="Q64" s="14">
        <v>30344437.21768</v>
      </c>
      <c r="R64" s="14">
        <v>33038283.68293</v>
      </c>
      <c r="S64" s="14">
        <f>Q64/X64/1000</f>
        <v>33.3890879836446</v>
      </c>
      <c r="T64" s="14">
        <f>R64/Y64/1000</f>
        <v>36.84795712179529</v>
      </c>
      <c r="U64" s="15">
        <f t="shared" si="13"/>
        <v>3.458869138150689</v>
      </c>
      <c r="V64" s="14">
        <v>908813</v>
      </c>
      <c r="W64" s="14">
        <v>896611</v>
      </c>
      <c r="X64" s="14">
        <f t="shared" si="14"/>
        <v>908.813</v>
      </c>
      <c r="Y64" s="14">
        <f t="shared" si="15"/>
        <v>896.611</v>
      </c>
    </row>
    <row r="65" spans="1:25" ht="12.75">
      <c r="A65" s="13" t="s">
        <v>79</v>
      </c>
      <c r="B65" s="14">
        <v>161264085.43188</v>
      </c>
      <c r="C65" s="14">
        <v>184088360.89572</v>
      </c>
      <c r="D65" s="14">
        <f>B65/X65/1000</f>
        <v>37.527476540541144</v>
      </c>
      <c r="E65" s="14">
        <f>C65/Y65/1000</f>
        <v>42.74130008535334</v>
      </c>
      <c r="F65" s="15">
        <f t="shared" si="10"/>
        <v>5.213823544812193</v>
      </c>
      <c r="G65" s="14">
        <v>24585833.17993</v>
      </c>
      <c r="H65" s="14">
        <v>22124281.97507</v>
      </c>
      <c r="I65" s="14">
        <f>G65/X65/1000</f>
        <v>5.721325212731373</v>
      </c>
      <c r="J65" s="14">
        <f>H65/Y65/1000</f>
        <v>5.136775461894104</v>
      </c>
      <c r="K65" s="15">
        <f t="shared" si="11"/>
        <v>-0.5845497508372688</v>
      </c>
      <c r="L65" s="14">
        <f t="shared" si="37"/>
        <v>136678252.25195</v>
      </c>
      <c r="M65" s="14">
        <f t="shared" si="37"/>
        <v>161964078.92065</v>
      </c>
      <c r="N65" s="14">
        <f>L65/X65/1000</f>
        <v>31.80615132780977</v>
      </c>
      <c r="O65" s="14">
        <f>M65/Y65/1000</f>
        <v>37.604524623459234</v>
      </c>
      <c r="P65" s="15">
        <f t="shared" si="12"/>
        <v>5.798373295649466</v>
      </c>
      <c r="Q65" s="14">
        <v>156203459.06814</v>
      </c>
      <c r="R65" s="14">
        <v>189928156.3411</v>
      </c>
      <c r="S65" s="14">
        <f>Q65/X65/1000</f>
        <v>36.349827241646764</v>
      </c>
      <c r="T65" s="14">
        <f>R65/Y65/1000</f>
        <v>44.09717314736325</v>
      </c>
      <c r="U65" s="15">
        <f t="shared" si="13"/>
        <v>7.747345905716486</v>
      </c>
      <c r="V65" s="14">
        <v>4297227</v>
      </c>
      <c r="W65" s="14">
        <v>4307037</v>
      </c>
      <c r="X65" s="14">
        <f t="shared" si="14"/>
        <v>4297.227</v>
      </c>
      <c r="Y65" s="14">
        <f t="shared" si="15"/>
        <v>4307.037</v>
      </c>
    </row>
    <row r="66" spans="1:25" ht="12.75">
      <c r="A66" s="13" t="s">
        <v>80</v>
      </c>
      <c r="B66" s="14">
        <v>145566558.89163</v>
      </c>
      <c r="C66" s="14">
        <v>184712287.24067003</v>
      </c>
      <c r="D66" s="14">
        <f>B66/X66/1000</f>
        <v>108.37247517627974</v>
      </c>
      <c r="E66" s="14">
        <f>C66/Y66/1000</f>
        <v>135.70869259630123</v>
      </c>
      <c r="F66" s="15">
        <f t="shared" si="10"/>
        <v>27.336217420021498</v>
      </c>
      <c r="G66" s="14">
        <v>40334551.3255</v>
      </c>
      <c r="H66" s="14">
        <v>36784151.61308</v>
      </c>
      <c r="I66" s="14">
        <f>G66/X66/1000</f>
        <v>30.028566969995666</v>
      </c>
      <c r="J66" s="14">
        <f>H66/Y66/1000</f>
        <v>27.025430729310393</v>
      </c>
      <c r="K66" s="15">
        <f t="shared" si="11"/>
        <v>-3.003136240685272</v>
      </c>
      <c r="L66" s="14">
        <f t="shared" si="37"/>
        <v>105232007.56613</v>
      </c>
      <c r="M66" s="14">
        <f t="shared" si="37"/>
        <v>147928135.62759003</v>
      </c>
      <c r="N66" s="14">
        <f>L66/X66/1000</f>
        <v>78.34390820628407</v>
      </c>
      <c r="O66" s="14">
        <f>M66/Y66/1000</f>
        <v>108.68326186699085</v>
      </c>
      <c r="P66" s="15">
        <f t="shared" si="12"/>
        <v>30.339353660706777</v>
      </c>
      <c r="Q66" s="14">
        <v>142234381.55510998</v>
      </c>
      <c r="R66" s="14">
        <v>171539828.48407</v>
      </c>
      <c r="S66" s="14">
        <f>Q66/X66/1000</f>
        <v>105.89171099229009</v>
      </c>
      <c r="T66" s="14">
        <f>R66/Y66/1000</f>
        <v>126.03084613117831</v>
      </c>
      <c r="U66" s="15">
        <f t="shared" si="13"/>
        <v>20.13913513888822</v>
      </c>
      <c r="V66" s="14">
        <v>1343206</v>
      </c>
      <c r="W66" s="14">
        <v>1361094</v>
      </c>
      <c r="X66" s="14">
        <f t="shared" si="14"/>
        <v>1343.206</v>
      </c>
      <c r="Y66" s="14">
        <f t="shared" si="15"/>
        <v>1361.094</v>
      </c>
    </row>
    <row r="67" spans="1:25" ht="12.75">
      <c r="A67" s="13" t="s">
        <v>81</v>
      </c>
      <c r="B67" s="14">
        <v>109398839.51979</v>
      </c>
      <c r="C67" s="14">
        <v>119398906.20718</v>
      </c>
      <c r="D67" s="14">
        <f>B67/X67/1000</f>
        <v>31.475937777047292</v>
      </c>
      <c r="E67" s="14">
        <f>C67/Y67/1000</f>
        <v>34.314191608057065</v>
      </c>
      <c r="F67" s="15">
        <f t="shared" si="10"/>
        <v>2.838253831009773</v>
      </c>
      <c r="G67" s="14">
        <v>23962498.26935</v>
      </c>
      <c r="H67" s="14">
        <v>23622883.49723</v>
      </c>
      <c r="I67" s="14">
        <f>G67/X67/1000</f>
        <v>6.8944250946302175</v>
      </c>
      <c r="J67" s="14">
        <f>H67/Y67/1000</f>
        <v>6.789008177781904</v>
      </c>
      <c r="K67" s="15">
        <f t="shared" si="11"/>
        <v>-0.10541691684831367</v>
      </c>
      <c r="L67" s="14">
        <f t="shared" si="37"/>
        <v>85436341.25044</v>
      </c>
      <c r="M67" s="14">
        <f t="shared" si="37"/>
        <v>95776022.70995</v>
      </c>
      <c r="N67" s="14">
        <f>L67/X67/1000</f>
        <v>24.58151268241708</v>
      </c>
      <c r="O67" s="14">
        <f>M67/Y67/1000</f>
        <v>27.525183430275167</v>
      </c>
      <c r="P67" s="15">
        <f t="shared" si="12"/>
        <v>2.9436707478580857</v>
      </c>
      <c r="Q67" s="14">
        <v>109814673.64169</v>
      </c>
      <c r="R67" s="14">
        <v>127069819.58547</v>
      </c>
      <c r="S67" s="14">
        <f>Q67/X67/1000</f>
        <v>31.59558044422687</v>
      </c>
      <c r="T67" s="14">
        <f>R67/Y67/1000</f>
        <v>36.51874439528874</v>
      </c>
      <c r="U67" s="15">
        <f t="shared" si="13"/>
        <v>4.923163951061873</v>
      </c>
      <c r="V67" s="14">
        <v>3475634</v>
      </c>
      <c r="W67" s="14">
        <v>3479578</v>
      </c>
      <c r="X67" s="14">
        <f t="shared" si="14"/>
        <v>3475.634</v>
      </c>
      <c r="Y67" s="14">
        <f t="shared" si="15"/>
        <v>3479.578</v>
      </c>
    </row>
    <row r="68" spans="1:25" ht="12.75">
      <c r="A68" s="13" t="s">
        <v>82</v>
      </c>
      <c r="B68" s="14">
        <v>167413686.72416002</v>
      </c>
      <c r="C68" s="14">
        <v>204480502.63964</v>
      </c>
      <c r="D68" s="14">
        <f>B68/X68/1000</f>
        <v>108.91287729251972</v>
      </c>
      <c r="E68" s="14">
        <f>C68/Y68/1000</f>
        <v>131.24517179650374</v>
      </c>
      <c r="F68" s="15">
        <f t="shared" si="10"/>
        <v>22.332294503984016</v>
      </c>
      <c r="G68" s="14">
        <v>8272624.46351</v>
      </c>
      <c r="H68" s="14">
        <v>16772145.33251</v>
      </c>
      <c r="I68" s="14">
        <f>G68/X68/1000</f>
        <v>5.38184989955983</v>
      </c>
      <c r="J68" s="14">
        <f>H68/Y68/1000</f>
        <v>10.765149083384896</v>
      </c>
      <c r="K68" s="15">
        <f t="shared" si="11"/>
        <v>5.383299183825066</v>
      </c>
      <c r="L68" s="14">
        <f t="shared" si="37"/>
        <v>159141062.26065</v>
      </c>
      <c r="M68" s="14">
        <f t="shared" si="37"/>
        <v>187708357.30713</v>
      </c>
      <c r="N68" s="14">
        <f>L68/X68/1000</f>
        <v>103.53102739295988</v>
      </c>
      <c r="O68" s="14">
        <f>M68/Y68/1000</f>
        <v>120.48002271311884</v>
      </c>
      <c r="P68" s="15">
        <f t="shared" si="12"/>
        <v>16.948995320158957</v>
      </c>
      <c r="Q68" s="14">
        <v>170084865.84254</v>
      </c>
      <c r="R68" s="14">
        <v>192483815.15743</v>
      </c>
      <c r="S68" s="14">
        <f>Q68/X68/1000</f>
        <v>110.6506432377008</v>
      </c>
      <c r="T68" s="14">
        <f>R68/Y68/1000</f>
        <v>123.54513541520433</v>
      </c>
      <c r="U68" s="15">
        <f t="shared" si="13"/>
        <v>12.894492177503523</v>
      </c>
      <c r="V68" s="14">
        <v>1537134</v>
      </c>
      <c r="W68" s="14">
        <v>1558004</v>
      </c>
      <c r="X68" s="14">
        <f t="shared" si="14"/>
        <v>1537.134</v>
      </c>
      <c r="Y68" s="14">
        <f t="shared" si="15"/>
        <v>1558.004</v>
      </c>
    </row>
    <row r="69" spans="1:25" ht="12.75">
      <c r="A69" s="13" t="s">
        <v>83</v>
      </c>
      <c r="B69" s="14">
        <v>106812684.03686999</v>
      </c>
      <c r="C69" s="14">
        <v>136859053.81256</v>
      </c>
      <c r="D69" s="14">
        <f>B69/X69/1000</f>
        <v>203.4818003274182</v>
      </c>
      <c r="E69" s="14">
        <f>C69/Y69/1000</f>
        <v>256.0084659823266</v>
      </c>
      <c r="F69" s="15">
        <f t="shared" si="10"/>
        <v>52.526665654908385</v>
      </c>
      <c r="G69" s="14">
        <v>7456810.61699</v>
      </c>
      <c r="H69" s="14">
        <v>18602509.7438</v>
      </c>
      <c r="I69" s="14">
        <f>G69/X69/1000</f>
        <v>14.20547814828785</v>
      </c>
      <c r="J69" s="14">
        <f>H69/Y69/1000</f>
        <v>34.79784384198673</v>
      </c>
      <c r="K69" s="15">
        <f t="shared" si="11"/>
        <v>20.59236569369888</v>
      </c>
      <c r="L69" s="14">
        <f t="shared" si="37"/>
        <v>99355873.41987999</v>
      </c>
      <c r="M69" s="14">
        <f t="shared" si="37"/>
        <v>118256544.06876</v>
      </c>
      <c r="N69" s="14">
        <f>L69/X69/1000</f>
        <v>189.27632217913035</v>
      </c>
      <c r="O69" s="14">
        <f>M69/Y69/1000</f>
        <v>221.21062214033984</v>
      </c>
      <c r="P69" s="15">
        <f t="shared" si="12"/>
        <v>31.93429996120949</v>
      </c>
      <c r="Q69" s="14">
        <v>95610085.3471</v>
      </c>
      <c r="R69" s="14">
        <v>145642018.5285</v>
      </c>
      <c r="S69" s="14">
        <f>Q69/X69/1000</f>
        <v>182.14046834709723</v>
      </c>
      <c r="T69" s="14">
        <f>R69/Y69/1000</f>
        <v>272.43787464084494</v>
      </c>
      <c r="U69" s="15">
        <f t="shared" si="13"/>
        <v>90.29740629374771</v>
      </c>
      <c r="V69" s="14">
        <v>524925</v>
      </c>
      <c r="W69" s="14">
        <v>534588</v>
      </c>
      <c r="X69" s="14">
        <f t="shared" si="14"/>
        <v>524.925</v>
      </c>
      <c r="Y69" s="14">
        <f t="shared" si="15"/>
        <v>534.588</v>
      </c>
    </row>
    <row r="70" spans="1:25" s="4" customFormat="1" ht="12.75">
      <c r="A70" s="16" t="s">
        <v>144</v>
      </c>
      <c r="B70" s="17">
        <v>720598229.06996</v>
      </c>
      <c r="C70" s="17">
        <v>861935942.47636</v>
      </c>
      <c r="D70" s="17">
        <f>B70/X70/1000</f>
        <v>59.61792552026283</v>
      </c>
      <c r="E70" s="17">
        <f>C70/Y70/1000</f>
        <v>71.0177302493715</v>
      </c>
      <c r="F70" s="22">
        <f t="shared" si="10"/>
        <v>11.399804729108666</v>
      </c>
      <c r="G70" s="17">
        <v>118853603.07943001</v>
      </c>
      <c r="H70" s="17">
        <v>133266353.25921</v>
      </c>
      <c r="I70" s="17">
        <f>G70/X70/1000</f>
        <v>9.833226020204952</v>
      </c>
      <c r="J70" s="17">
        <f>H70/Y70/1000</f>
        <v>10.980252082177905</v>
      </c>
      <c r="K70" s="22">
        <f t="shared" si="11"/>
        <v>1.1470260619729533</v>
      </c>
      <c r="L70" s="17">
        <f>SUM(L64:L69)</f>
        <v>601744625.99053</v>
      </c>
      <c r="M70" s="17">
        <f>SUM(M64:M69)</f>
        <v>728669589.2171501</v>
      </c>
      <c r="N70" s="17">
        <f>L70/X70/1000</f>
        <v>49.78469950005788</v>
      </c>
      <c r="O70" s="17">
        <f>M70/Y70/1000</f>
        <v>60.037478167193605</v>
      </c>
      <c r="P70" s="22">
        <f t="shared" si="12"/>
        <v>10.252778667135722</v>
      </c>
      <c r="Q70" s="17">
        <v>704291902.67226</v>
      </c>
      <c r="R70" s="17">
        <v>859701921.7795</v>
      </c>
      <c r="S70" s="17">
        <f>Q70/X70/1000</f>
        <v>58.26883900648958</v>
      </c>
      <c r="T70" s="17">
        <f>R70/Y70/1000</f>
        <v>70.83366195449881</v>
      </c>
      <c r="U70" s="22">
        <f t="shared" si="13"/>
        <v>12.56482294800923</v>
      </c>
      <c r="V70" s="17">
        <f>SUM(V64:V69)</f>
        <v>12086939</v>
      </c>
      <c r="W70" s="17">
        <f>SUM(W64:W69)</f>
        <v>12136912</v>
      </c>
      <c r="X70" s="17">
        <f>SUM(X64:X69)</f>
        <v>12086.938999999998</v>
      </c>
      <c r="Y70" s="17">
        <f>SUM(Y64:Y69)</f>
        <v>12136.912</v>
      </c>
    </row>
    <row r="71" spans="1:25" s="4" customFormat="1" ht="12.75">
      <c r="A71" s="10" t="s">
        <v>84</v>
      </c>
      <c r="B71" s="17"/>
      <c r="C71" s="17"/>
      <c r="D71" s="14"/>
      <c r="E71" s="14"/>
      <c r="F71" s="15"/>
      <c r="G71" s="17"/>
      <c r="H71" s="17"/>
      <c r="I71" s="14"/>
      <c r="J71" s="14"/>
      <c r="K71" s="15"/>
      <c r="L71" s="14"/>
      <c r="M71" s="14"/>
      <c r="N71" s="14"/>
      <c r="O71" s="14"/>
      <c r="P71" s="15"/>
      <c r="Q71" s="17"/>
      <c r="R71" s="17"/>
      <c r="S71" s="14"/>
      <c r="T71" s="14"/>
      <c r="U71" s="15"/>
      <c r="V71" s="14"/>
      <c r="W71" s="14"/>
      <c r="X71" s="14">
        <f t="shared" si="14"/>
        <v>0</v>
      </c>
      <c r="Y71" s="14">
        <f t="shared" si="15"/>
        <v>0</v>
      </c>
    </row>
    <row r="72" spans="1:25" ht="12.75">
      <c r="A72" s="13" t="s">
        <v>85</v>
      </c>
      <c r="B72" s="14">
        <v>39198146.94082</v>
      </c>
      <c r="C72" s="14">
        <v>44754326.7816</v>
      </c>
      <c r="D72" s="14">
        <f aca="true" t="shared" si="38" ref="D72:D84">B72/X72/1000</f>
        <v>40.346488702263834</v>
      </c>
      <c r="E72" s="14">
        <f aca="true" t="shared" si="39" ref="E72:E84">C72/Y72/1000</f>
        <v>46.09642417134882</v>
      </c>
      <c r="F72" s="15">
        <f aca="true" t="shared" si="40" ref="F72:F105">E72-D72</f>
        <v>5.749935469084988</v>
      </c>
      <c r="G72" s="14">
        <v>21193509.76788</v>
      </c>
      <c r="H72" s="14">
        <v>22686727.88227</v>
      </c>
      <c r="I72" s="14">
        <f aca="true" t="shared" si="41" ref="I72:I84">G72/X72/1000</f>
        <v>21.81439096348264</v>
      </c>
      <c r="J72" s="14">
        <f aca="true" t="shared" si="42" ref="J72:J84">H72/Y72/1000</f>
        <v>23.367059829197075</v>
      </c>
      <c r="K72" s="15">
        <f aca="true" t="shared" si="43" ref="K72:K105">J72-I72</f>
        <v>1.552668865714434</v>
      </c>
      <c r="L72" s="14">
        <f aca="true" t="shared" si="44" ref="L72:L83">B72-G72</f>
        <v>18004637.17294</v>
      </c>
      <c r="M72" s="14">
        <f aca="true" t="shared" si="45" ref="M72:M83">C72-H72</f>
        <v>22067598.899329998</v>
      </c>
      <c r="N72" s="14">
        <f aca="true" t="shared" si="46" ref="N72:N84">L72/X72/1000</f>
        <v>18.53209773878119</v>
      </c>
      <c r="O72" s="14">
        <f aca="true" t="shared" si="47" ref="O72:O84">M72/Y72/1000</f>
        <v>22.729364342151744</v>
      </c>
      <c r="P72" s="15">
        <f aca="true" t="shared" si="48" ref="P72:P105">O72-N72</f>
        <v>4.197266603370554</v>
      </c>
      <c r="Q72" s="14">
        <v>40826447.98283</v>
      </c>
      <c r="R72" s="14">
        <v>44660365.80526</v>
      </c>
      <c r="S72" s="14">
        <f aca="true" t="shared" si="49" ref="S72:S84">Q72/X72/1000</f>
        <v>42.0224921545323</v>
      </c>
      <c r="T72" s="14">
        <f aca="true" t="shared" si="50" ref="T72:T84">R72/Y72/1000</f>
        <v>45.99964548351247</v>
      </c>
      <c r="U72" s="15">
        <f aca="true" t="shared" si="51" ref="U72:U105">T72-S72</f>
        <v>3.9771533289801653</v>
      </c>
      <c r="V72" s="14">
        <v>971538</v>
      </c>
      <c r="W72" s="14">
        <v>970885</v>
      </c>
      <c r="X72" s="14">
        <f aca="true" t="shared" si="52" ref="X72:X103">V72/1000</f>
        <v>971.538</v>
      </c>
      <c r="Y72" s="14">
        <f aca="true" t="shared" si="53" ref="Y72:Y103">W72/1000</f>
        <v>970.885</v>
      </c>
    </row>
    <row r="73" spans="1:25" ht="12.75">
      <c r="A73" s="13" t="s">
        <v>86</v>
      </c>
      <c r="B73" s="14">
        <v>15246560.587030001</v>
      </c>
      <c r="C73" s="14">
        <v>16706167.09668</v>
      </c>
      <c r="D73" s="14">
        <f t="shared" si="38"/>
        <v>49.48061411028391</v>
      </c>
      <c r="E73" s="14">
        <f t="shared" si="39"/>
        <v>53.99135518911006</v>
      </c>
      <c r="F73" s="15">
        <f t="shared" si="40"/>
        <v>4.51074107882615</v>
      </c>
      <c r="G73" s="14">
        <v>11649703.78022</v>
      </c>
      <c r="H73" s="14">
        <v>12658973.06105</v>
      </c>
      <c r="I73" s="14">
        <f t="shared" si="41"/>
        <v>37.807510353419964</v>
      </c>
      <c r="J73" s="14">
        <f t="shared" si="42"/>
        <v>40.91154523435556</v>
      </c>
      <c r="K73" s="15">
        <f t="shared" si="43"/>
        <v>3.1040348809355933</v>
      </c>
      <c r="L73" s="14">
        <f t="shared" si="44"/>
        <v>3596856.806810001</v>
      </c>
      <c r="M73" s="14">
        <f t="shared" si="45"/>
        <v>4047194.0356300008</v>
      </c>
      <c r="N73" s="14">
        <f t="shared" si="46"/>
        <v>11.673103756863943</v>
      </c>
      <c r="O73" s="14">
        <f t="shared" si="47"/>
        <v>13.079809954754497</v>
      </c>
      <c r="P73" s="15">
        <f t="shared" si="48"/>
        <v>1.4067061978905535</v>
      </c>
      <c r="Q73" s="14">
        <v>15487357.4561</v>
      </c>
      <c r="R73" s="14">
        <v>16689334.21781</v>
      </c>
      <c r="S73" s="14">
        <f t="shared" si="49"/>
        <v>50.26208720970233</v>
      </c>
      <c r="T73" s="14">
        <f t="shared" si="50"/>
        <v>53.9369543240483</v>
      </c>
      <c r="U73" s="15">
        <f t="shared" si="51"/>
        <v>3.6748671143459717</v>
      </c>
      <c r="V73" s="14">
        <v>308132</v>
      </c>
      <c r="W73" s="14">
        <v>309423</v>
      </c>
      <c r="X73" s="14">
        <f t="shared" si="52"/>
        <v>308.132</v>
      </c>
      <c r="Y73" s="14">
        <f t="shared" si="53"/>
        <v>309.423</v>
      </c>
    </row>
    <row r="74" spans="1:25" ht="12.75">
      <c r="A74" s="13" t="s">
        <v>87</v>
      </c>
      <c r="B74" s="14">
        <v>72375834.45035</v>
      </c>
      <c r="C74" s="14">
        <v>81204016.63621001</v>
      </c>
      <c r="D74" s="14">
        <f t="shared" si="38"/>
        <v>29.94005623095545</v>
      </c>
      <c r="E74" s="14">
        <f t="shared" si="39"/>
        <v>33.73917362068242</v>
      </c>
      <c r="F74" s="15">
        <f t="shared" si="40"/>
        <v>3.799117389726973</v>
      </c>
      <c r="G74" s="14">
        <v>33315535.12757</v>
      </c>
      <c r="H74" s="14">
        <v>36715075.46701</v>
      </c>
      <c r="I74" s="14">
        <f t="shared" si="41"/>
        <v>13.781796129315557</v>
      </c>
      <c r="J74" s="14">
        <f t="shared" si="42"/>
        <v>15.254618638230493</v>
      </c>
      <c r="K74" s="15">
        <f t="shared" si="43"/>
        <v>1.4728225089149358</v>
      </c>
      <c r="L74" s="14">
        <f t="shared" si="44"/>
        <v>39060299.32278</v>
      </c>
      <c r="M74" s="14">
        <f t="shared" si="45"/>
        <v>44488941.16920001</v>
      </c>
      <c r="N74" s="14">
        <f t="shared" si="46"/>
        <v>16.158260101639886</v>
      </c>
      <c r="O74" s="14">
        <f t="shared" si="47"/>
        <v>18.484554982451932</v>
      </c>
      <c r="P74" s="15">
        <f t="shared" si="48"/>
        <v>2.3262948808120463</v>
      </c>
      <c r="Q74" s="14">
        <v>67322645.37668</v>
      </c>
      <c r="R74" s="14">
        <v>80889642.81769</v>
      </c>
      <c r="S74" s="14">
        <f t="shared" si="49"/>
        <v>27.84967943377853</v>
      </c>
      <c r="T74" s="14">
        <f t="shared" si="50"/>
        <v>33.60855553940744</v>
      </c>
      <c r="U74" s="15">
        <f t="shared" si="51"/>
        <v>5.758876105628911</v>
      </c>
      <c r="V74" s="14">
        <v>2417358</v>
      </c>
      <c r="W74" s="14">
        <v>2406817</v>
      </c>
      <c r="X74" s="14">
        <f t="shared" si="52"/>
        <v>2417.358</v>
      </c>
      <c r="Y74" s="14">
        <f t="shared" si="53"/>
        <v>2406.817</v>
      </c>
    </row>
    <row r="75" spans="1:25" ht="12.75">
      <c r="A75" s="13" t="s">
        <v>88</v>
      </c>
      <c r="B75" s="14">
        <v>178352520.93877</v>
      </c>
      <c r="C75" s="14">
        <v>188772769.08951998</v>
      </c>
      <c r="D75" s="14">
        <f t="shared" si="38"/>
        <v>63.04202952480378</v>
      </c>
      <c r="E75" s="14">
        <f t="shared" si="39"/>
        <v>66.53584416295314</v>
      </c>
      <c r="F75" s="15">
        <f t="shared" si="40"/>
        <v>3.4938146381493596</v>
      </c>
      <c r="G75" s="14">
        <v>28583939.89315</v>
      </c>
      <c r="H75" s="14">
        <v>30904810.73326</v>
      </c>
      <c r="I75" s="14">
        <f t="shared" si="41"/>
        <v>10.1035274028889</v>
      </c>
      <c r="J75" s="14">
        <f t="shared" si="42"/>
        <v>10.892872318139379</v>
      </c>
      <c r="K75" s="15">
        <f t="shared" si="43"/>
        <v>0.7893449152504779</v>
      </c>
      <c r="L75" s="14">
        <f t="shared" si="44"/>
        <v>149768581.04562</v>
      </c>
      <c r="M75" s="14">
        <f t="shared" si="45"/>
        <v>157867958.35625997</v>
      </c>
      <c r="N75" s="14">
        <f t="shared" si="46"/>
        <v>52.93850212191488</v>
      </c>
      <c r="O75" s="14">
        <f t="shared" si="47"/>
        <v>55.642971844813765</v>
      </c>
      <c r="P75" s="15">
        <f t="shared" si="48"/>
        <v>2.704469722898885</v>
      </c>
      <c r="Q75" s="14">
        <v>168519578.80732998</v>
      </c>
      <c r="R75" s="14">
        <v>193253245.12783998</v>
      </c>
      <c r="S75" s="14">
        <f t="shared" si="49"/>
        <v>59.566392483605235</v>
      </c>
      <c r="T75" s="14">
        <f t="shared" si="50"/>
        <v>68.11505633904902</v>
      </c>
      <c r="U75" s="15">
        <f t="shared" si="51"/>
        <v>8.548663855443785</v>
      </c>
      <c r="V75" s="14">
        <v>2829105</v>
      </c>
      <c r="W75" s="14">
        <v>2837159</v>
      </c>
      <c r="X75" s="14">
        <f t="shared" si="52"/>
        <v>2829.105</v>
      </c>
      <c r="Y75" s="14">
        <f t="shared" si="53"/>
        <v>2837.159</v>
      </c>
    </row>
    <row r="76" spans="1:25" ht="12.75">
      <c r="A76" s="13" t="s">
        <v>89</v>
      </c>
      <c r="B76" s="14">
        <v>98500736.00479</v>
      </c>
      <c r="C76" s="14">
        <v>113112069.59028</v>
      </c>
      <c r="D76" s="14">
        <f t="shared" si="38"/>
        <v>40.569440773914984</v>
      </c>
      <c r="E76" s="14">
        <f t="shared" si="39"/>
        <v>46.65461843410645</v>
      </c>
      <c r="F76" s="15">
        <f t="shared" si="40"/>
        <v>6.085177660191469</v>
      </c>
      <c r="G76" s="14">
        <v>26310282.36505</v>
      </c>
      <c r="H76" s="14">
        <v>24322906.16314</v>
      </c>
      <c r="I76" s="14">
        <f t="shared" si="41"/>
        <v>10.836400675239316</v>
      </c>
      <c r="J76" s="14">
        <f t="shared" si="42"/>
        <v>10.032314945348563</v>
      </c>
      <c r="K76" s="15">
        <f t="shared" si="43"/>
        <v>-0.8040857298907529</v>
      </c>
      <c r="L76" s="14">
        <f t="shared" si="44"/>
        <v>72190453.63973999</v>
      </c>
      <c r="M76" s="14">
        <f t="shared" si="45"/>
        <v>88789163.42714</v>
      </c>
      <c r="N76" s="14">
        <f t="shared" si="46"/>
        <v>29.73304009867567</v>
      </c>
      <c r="O76" s="14">
        <f t="shared" si="47"/>
        <v>36.62230348875789</v>
      </c>
      <c r="P76" s="15">
        <f t="shared" si="48"/>
        <v>6.889263390082224</v>
      </c>
      <c r="Q76" s="14">
        <v>91796027.59410001</v>
      </c>
      <c r="R76" s="14">
        <v>103870895.83197999</v>
      </c>
      <c r="S76" s="14">
        <f t="shared" si="49"/>
        <v>37.807976425459465</v>
      </c>
      <c r="T76" s="14">
        <f t="shared" si="50"/>
        <v>42.842970065029014</v>
      </c>
      <c r="U76" s="15">
        <f t="shared" si="51"/>
        <v>5.034993639569549</v>
      </c>
      <c r="V76" s="14">
        <v>2427954</v>
      </c>
      <c r="W76" s="14">
        <v>2424456</v>
      </c>
      <c r="X76" s="14">
        <f t="shared" si="52"/>
        <v>2427.954</v>
      </c>
      <c r="Y76" s="14">
        <f t="shared" si="53"/>
        <v>2424.456</v>
      </c>
    </row>
    <row r="77" spans="1:25" ht="12.75">
      <c r="A77" s="13" t="s">
        <v>90</v>
      </c>
      <c r="B77" s="14">
        <v>113379217.51564999</v>
      </c>
      <c r="C77" s="14">
        <v>128335828.88867</v>
      </c>
      <c r="D77" s="14">
        <f t="shared" si="38"/>
        <v>41.060755893841744</v>
      </c>
      <c r="E77" s="14">
        <f t="shared" si="39"/>
        <v>46.66117731811675</v>
      </c>
      <c r="F77" s="15">
        <f t="shared" si="40"/>
        <v>5.600421424275005</v>
      </c>
      <c r="G77" s="14">
        <v>22709299.0359</v>
      </c>
      <c r="H77" s="14">
        <v>16117565.77177</v>
      </c>
      <c r="I77" s="14">
        <f t="shared" si="41"/>
        <v>8.224267239316905</v>
      </c>
      <c r="J77" s="14">
        <f t="shared" si="42"/>
        <v>5.860129637416979</v>
      </c>
      <c r="K77" s="15">
        <f t="shared" si="43"/>
        <v>-2.364137601899926</v>
      </c>
      <c r="L77" s="14">
        <f t="shared" si="44"/>
        <v>90669918.47974999</v>
      </c>
      <c r="M77" s="14">
        <f t="shared" si="45"/>
        <v>112218263.1169</v>
      </c>
      <c r="N77" s="14">
        <f t="shared" si="46"/>
        <v>32.836488654524835</v>
      </c>
      <c r="O77" s="14">
        <f t="shared" si="47"/>
        <v>40.801047680699774</v>
      </c>
      <c r="P77" s="15">
        <f t="shared" si="48"/>
        <v>7.964559026174939</v>
      </c>
      <c r="Q77" s="14">
        <v>117171911.1462</v>
      </c>
      <c r="R77" s="14">
        <v>131550068.05527</v>
      </c>
      <c r="S77" s="14">
        <f t="shared" si="49"/>
        <v>42.43429569025678</v>
      </c>
      <c r="T77" s="14">
        <f t="shared" si="50"/>
        <v>47.829831348673295</v>
      </c>
      <c r="U77" s="15">
        <f t="shared" si="51"/>
        <v>5.395535658416513</v>
      </c>
      <c r="V77" s="14">
        <v>2761255</v>
      </c>
      <c r="W77" s="14">
        <v>2750377</v>
      </c>
      <c r="X77" s="14">
        <f t="shared" si="52"/>
        <v>2761.255</v>
      </c>
      <c r="Y77" s="14">
        <f t="shared" si="53"/>
        <v>2750.377</v>
      </c>
    </row>
    <row r="78" spans="1:25" ht="12.75">
      <c r="A78" s="13" t="s">
        <v>91</v>
      </c>
      <c r="B78" s="14">
        <v>100312499.21236</v>
      </c>
      <c r="C78" s="14">
        <v>112630316.85805</v>
      </c>
      <c r="D78" s="14">
        <f t="shared" si="38"/>
        <v>37.6200322195716</v>
      </c>
      <c r="E78" s="14">
        <f t="shared" si="39"/>
        <v>41.97115831874738</v>
      </c>
      <c r="F78" s="15">
        <f t="shared" si="40"/>
        <v>4.351126099175779</v>
      </c>
      <c r="G78" s="14">
        <v>20868780.79048</v>
      </c>
      <c r="H78" s="14">
        <v>21507828.02688</v>
      </c>
      <c r="I78" s="14">
        <f t="shared" si="41"/>
        <v>7.826384666770424</v>
      </c>
      <c r="J78" s="14">
        <f t="shared" si="42"/>
        <v>8.014791047300987</v>
      </c>
      <c r="K78" s="15">
        <f t="shared" si="43"/>
        <v>0.18840638053056313</v>
      </c>
      <c r="L78" s="14">
        <f t="shared" si="44"/>
        <v>79443718.42187999</v>
      </c>
      <c r="M78" s="14">
        <f t="shared" si="45"/>
        <v>91122488.83117001</v>
      </c>
      <c r="N78" s="14">
        <f t="shared" si="46"/>
        <v>29.793647552801175</v>
      </c>
      <c r="O78" s="14">
        <f t="shared" si="47"/>
        <v>33.956367271446396</v>
      </c>
      <c r="P78" s="15">
        <f t="shared" si="48"/>
        <v>4.162719718645221</v>
      </c>
      <c r="Q78" s="14">
        <v>102551038.95382</v>
      </c>
      <c r="R78" s="14">
        <v>114526749.53364</v>
      </c>
      <c r="S78" s="14">
        <f t="shared" si="49"/>
        <v>38.459548111008395</v>
      </c>
      <c r="T78" s="14">
        <f t="shared" si="50"/>
        <v>42.67785504382495</v>
      </c>
      <c r="U78" s="15">
        <f t="shared" si="51"/>
        <v>4.218306932816553</v>
      </c>
      <c r="V78" s="14">
        <v>2666465</v>
      </c>
      <c r="W78" s="14">
        <v>2683517</v>
      </c>
      <c r="X78" s="14">
        <f t="shared" si="52"/>
        <v>2666.465</v>
      </c>
      <c r="Y78" s="14">
        <f t="shared" si="53"/>
        <v>2683.517</v>
      </c>
    </row>
    <row r="79" spans="1:25" ht="12.75">
      <c r="A79" s="13" t="s">
        <v>92</v>
      </c>
      <c r="B79" s="14">
        <v>58097849.048760004</v>
      </c>
      <c r="C79" s="14">
        <v>67352251.56671</v>
      </c>
      <c r="D79" s="14">
        <f t="shared" si="38"/>
        <v>29.393415352309063</v>
      </c>
      <c r="E79" s="14">
        <f t="shared" si="39"/>
        <v>34.109711379556224</v>
      </c>
      <c r="F79" s="15">
        <f t="shared" si="40"/>
        <v>4.716296027247161</v>
      </c>
      <c r="G79" s="14">
        <v>11820870.79941</v>
      </c>
      <c r="H79" s="14">
        <v>15974132.768170001</v>
      </c>
      <c r="I79" s="14">
        <f t="shared" si="41"/>
        <v>5.980527178233902</v>
      </c>
      <c r="J79" s="14">
        <f t="shared" si="42"/>
        <v>8.08990116271485</v>
      </c>
      <c r="K79" s="15">
        <f t="shared" si="43"/>
        <v>2.109373984480949</v>
      </c>
      <c r="L79" s="14">
        <f t="shared" si="44"/>
        <v>46276978.249350004</v>
      </c>
      <c r="M79" s="14">
        <f t="shared" si="45"/>
        <v>51378118.798539996</v>
      </c>
      <c r="N79" s="14">
        <f t="shared" si="46"/>
        <v>23.412888174075164</v>
      </c>
      <c r="O79" s="14">
        <f t="shared" si="47"/>
        <v>26.01981021684138</v>
      </c>
      <c r="P79" s="15">
        <f t="shared" si="48"/>
        <v>2.6069220427662145</v>
      </c>
      <c r="Q79" s="14">
        <v>59206489.2961</v>
      </c>
      <c r="R79" s="14">
        <v>70806991.64813</v>
      </c>
      <c r="S79" s="14">
        <f t="shared" si="49"/>
        <v>29.954309151303274</v>
      </c>
      <c r="T79" s="14">
        <f t="shared" si="50"/>
        <v>35.85932159046216</v>
      </c>
      <c r="U79" s="15">
        <f t="shared" si="51"/>
        <v>5.9050124391588845</v>
      </c>
      <c r="V79" s="14">
        <v>1976560</v>
      </c>
      <c r="W79" s="14">
        <v>1974577</v>
      </c>
      <c r="X79" s="14">
        <f t="shared" si="52"/>
        <v>1976.56</v>
      </c>
      <c r="Y79" s="14">
        <f t="shared" si="53"/>
        <v>1974.577</v>
      </c>
    </row>
    <row r="80" spans="1:25" ht="12.75">
      <c r="A80" s="13" t="s">
        <v>93</v>
      </c>
      <c r="B80" s="14">
        <v>42975912.884339996</v>
      </c>
      <c r="C80" s="14">
        <v>52433692.61343</v>
      </c>
      <c r="D80" s="14">
        <f t="shared" si="38"/>
        <v>40.98650967760824</v>
      </c>
      <c r="E80" s="14">
        <f t="shared" si="39"/>
        <v>49.57734354256846</v>
      </c>
      <c r="F80" s="15">
        <f t="shared" si="40"/>
        <v>8.590833864960217</v>
      </c>
      <c r="G80" s="14">
        <v>11668844.41619</v>
      </c>
      <c r="H80" s="14">
        <v>15627517.242309999</v>
      </c>
      <c r="I80" s="14">
        <f t="shared" si="41"/>
        <v>11.128680521058847</v>
      </c>
      <c r="J80" s="14">
        <f t="shared" si="42"/>
        <v>14.776201187115525</v>
      </c>
      <c r="K80" s="15">
        <f t="shared" si="43"/>
        <v>3.6475206660566784</v>
      </c>
      <c r="L80" s="14">
        <f t="shared" si="44"/>
        <v>31307068.468149997</v>
      </c>
      <c r="M80" s="14">
        <f t="shared" si="45"/>
        <v>36806175.371120006</v>
      </c>
      <c r="N80" s="14">
        <f t="shared" si="46"/>
        <v>29.857829156549403</v>
      </c>
      <c r="O80" s="14">
        <f t="shared" si="47"/>
        <v>34.80114235545294</v>
      </c>
      <c r="P80" s="15">
        <f t="shared" si="48"/>
        <v>4.943313198903535</v>
      </c>
      <c r="Q80" s="14">
        <v>42717304.80639</v>
      </c>
      <c r="R80" s="14">
        <v>51712766.47489</v>
      </c>
      <c r="S80" s="14">
        <f t="shared" si="49"/>
        <v>40.73987285762653</v>
      </c>
      <c r="T80" s="14">
        <f t="shared" si="50"/>
        <v>48.89569018081266</v>
      </c>
      <c r="U80" s="15">
        <f t="shared" si="51"/>
        <v>8.155817323186128</v>
      </c>
      <c r="V80" s="14">
        <v>1048538</v>
      </c>
      <c r="W80" s="14">
        <v>1057614</v>
      </c>
      <c r="X80" s="14">
        <f t="shared" si="52"/>
        <v>1048.538</v>
      </c>
      <c r="Y80" s="14">
        <f t="shared" si="53"/>
        <v>1057.614</v>
      </c>
    </row>
    <row r="81" spans="1:25" ht="12.75">
      <c r="A81" s="13" t="s">
        <v>94</v>
      </c>
      <c r="B81" s="14">
        <v>13316762.05575</v>
      </c>
      <c r="C81" s="14">
        <v>15114612.099809999</v>
      </c>
      <c r="D81" s="14">
        <f t="shared" si="38"/>
        <v>64.47858449498861</v>
      </c>
      <c r="E81" s="14">
        <f t="shared" si="39"/>
        <v>72.5659284251133</v>
      </c>
      <c r="F81" s="15">
        <f t="shared" si="40"/>
        <v>8.087343930124689</v>
      </c>
      <c r="G81" s="14">
        <v>9289465.473639999</v>
      </c>
      <c r="H81" s="14">
        <v>11164473.505069999</v>
      </c>
      <c r="I81" s="14">
        <f t="shared" si="41"/>
        <v>44.97877051101534</v>
      </c>
      <c r="J81" s="14">
        <f t="shared" si="42"/>
        <v>53.60113643162351</v>
      </c>
      <c r="K81" s="15">
        <f t="shared" si="43"/>
        <v>8.622365920608168</v>
      </c>
      <c r="L81" s="14">
        <f t="shared" si="44"/>
        <v>4027296.582110001</v>
      </c>
      <c r="M81" s="14">
        <f t="shared" si="45"/>
        <v>3950138.5947399996</v>
      </c>
      <c r="N81" s="14">
        <f t="shared" si="46"/>
        <v>19.499813983973276</v>
      </c>
      <c r="O81" s="14">
        <f t="shared" si="47"/>
        <v>18.96479199348978</v>
      </c>
      <c r="P81" s="15">
        <f t="shared" si="48"/>
        <v>-0.5350219904834965</v>
      </c>
      <c r="Q81" s="14">
        <v>14730914.47828</v>
      </c>
      <c r="R81" s="14">
        <v>15984082.058950001</v>
      </c>
      <c r="S81" s="14">
        <f t="shared" si="49"/>
        <v>71.32578549498862</v>
      </c>
      <c r="T81" s="14">
        <f t="shared" si="50"/>
        <v>76.74029257062337</v>
      </c>
      <c r="U81" s="15">
        <f t="shared" si="51"/>
        <v>5.414507075634745</v>
      </c>
      <c r="V81" s="14">
        <v>206530</v>
      </c>
      <c r="W81" s="14">
        <v>208288</v>
      </c>
      <c r="X81" s="14">
        <f t="shared" si="52"/>
        <v>206.53</v>
      </c>
      <c r="Y81" s="14">
        <f t="shared" si="53"/>
        <v>208.288</v>
      </c>
    </row>
    <row r="82" spans="1:25" ht="12.75">
      <c r="A82" s="13" t="s">
        <v>95</v>
      </c>
      <c r="B82" s="14">
        <v>18347869.4495</v>
      </c>
      <c r="C82" s="14">
        <v>21221563.09571</v>
      </c>
      <c r="D82" s="14">
        <f t="shared" si="38"/>
        <v>34.46994557343233</v>
      </c>
      <c r="E82" s="14">
        <f t="shared" si="39"/>
        <v>39.87741341246218</v>
      </c>
      <c r="F82" s="15">
        <f t="shared" si="40"/>
        <v>5.407467839029856</v>
      </c>
      <c r="G82" s="14">
        <v>4716727.49885</v>
      </c>
      <c r="H82" s="14">
        <v>5437090.2094</v>
      </c>
      <c r="I82" s="14">
        <f t="shared" si="41"/>
        <v>8.86126537021451</v>
      </c>
      <c r="J82" s="14">
        <f t="shared" si="42"/>
        <v>10.216829602194789</v>
      </c>
      <c r="K82" s="15">
        <f t="shared" si="43"/>
        <v>1.3555642319802796</v>
      </c>
      <c r="L82" s="14">
        <f t="shared" si="44"/>
        <v>13631141.95065</v>
      </c>
      <c r="M82" s="14">
        <f t="shared" si="45"/>
        <v>15784472.886309998</v>
      </c>
      <c r="N82" s="14">
        <f t="shared" si="46"/>
        <v>25.60868020321782</v>
      </c>
      <c r="O82" s="14">
        <f t="shared" si="47"/>
        <v>29.660583810267394</v>
      </c>
      <c r="P82" s="15">
        <f t="shared" si="48"/>
        <v>4.051903607049574</v>
      </c>
      <c r="Q82" s="14">
        <v>19084716.64867</v>
      </c>
      <c r="R82" s="14">
        <v>23803702.454630002</v>
      </c>
      <c r="S82" s="14">
        <f t="shared" si="49"/>
        <v>35.854252504612184</v>
      </c>
      <c r="T82" s="14">
        <f t="shared" si="50"/>
        <v>44.729508342503344</v>
      </c>
      <c r="U82" s="15">
        <f t="shared" si="51"/>
        <v>8.87525583789116</v>
      </c>
      <c r="V82" s="14">
        <v>532286</v>
      </c>
      <c r="W82" s="14">
        <v>532170</v>
      </c>
      <c r="X82" s="14">
        <f t="shared" si="52"/>
        <v>532.286</v>
      </c>
      <c r="Y82" s="14">
        <f t="shared" si="53"/>
        <v>532.17</v>
      </c>
    </row>
    <row r="83" spans="1:25" ht="12.75">
      <c r="A83" s="13" t="s">
        <v>96</v>
      </c>
      <c r="B83" s="14">
        <v>43739872.68925</v>
      </c>
      <c r="C83" s="14">
        <v>46358497.667339996</v>
      </c>
      <c r="D83" s="14">
        <f t="shared" si="38"/>
        <v>39.54226368750311</v>
      </c>
      <c r="E83" s="14">
        <f t="shared" si="39"/>
        <v>42.18401020178187</v>
      </c>
      <c r="F83" s="15">
        <f t="shared" si="40"/>
        <v>2.6417465142787577</v>
      </c>
      <c r="G83" s="14">
        <v>17773413.76361</v>
      </c>
      <c r="H83" s="14">
        <v>17227561.121770002</v>
      </c>
      <c r="I83" s="14">
        <f t="shared" si="41"/>
        <v>16.06774255290624</v>
      </c>
      <c r="J83" s="14">
        <f t="shared" si="42"/>
        <v>15.676254638953775</v>
      </c>
      <c r="K83" s="15">
        <f t="shared" si="43"/>
        <v>-0.39148791395246363</v>
      </c>
      <c r="L83" s="14">
        <f t="shared" si="44"/>
        <v>25966458.92564</v>
      </c>
      <c r="M83" s="14">
        <f t="shared" si="45"/>
        <v>29130936.545569994</v>
      </c>
      <c r="N83" s="14">
        <f t="shared" si="46"/>
        <v>23.474521134596866</v>
      </c>
      <c r="O83" s="14">
        <f t="shared" si="47"/>
        <v>26.507755562828088</v>
      </c>
      <c r="P83" s="15">
        <f t="shared" si="48"/>
        <v>3.0332344282312214</v>
      </c>
      <c r="Q83" s="14">
        <v>43916250.16371</v>
      </c>
      <c r="R83" s="14">
        <v>48942886.27753</v>
      </c>
      <c r="S83" s="14">
        <f t="shared" si="49"/>
        <v>39.70171464551532</v>
      </c>
      <c r="T83" s="14">
        <f t="shared" si="50"/>
        <v>44.535679927576915</v>
      </c>
      <c r="U83" s="15">
        <f t="shared" si="51"/>
        <v>4.833965282061598</v>
      </c>
      <c r="V83" s="14">
        <v>1106155</v>
      </c>
      <c r="W83" s="14">
        <v>1098959</v>
      </c>
      <c r="X83" s="14">
        <f t="shared" si="52"/>
        <v>1106.155</v>
      </c>
      <c r="Y83" s="14">
        <f t="shared" si="53"/>
        <v>1098.959</v>
      </c>
    </row>
    <row r="84" spans="1:25" s="4" customFormat="1" ht="12.75">
      <c r="A84" s="16" t="s">
        <v>144</v>
      </c>
      <c r="B84" s="17">
        <v>793843781.7773701</v>
      </c>
      <c r="C84" s="17">
        <v>887996111.9840101</v>
      </c>
      <c r="D84" s="17">
        <f t="shared" si="38"/>
        <v>41.23461951330718</v>
      </c>
      <c r="E84" s="17">
        <f t="shared" si="39"/>
        <v>46.11950509316391</v>
      </c>
      <c r="F84" s="22">
        <f t="shared" si="40"/>
        <v>4.8848855798567286</v>
      </c>
      <c r="G84" s="17">
        <v>219900372.71195</v>
      </c>
      <c r="H84" s="17">
        <v>230344661.95209998</v>
      </c>
      <c r="I84" s="17">
        <f t="shared" si="41"/>
        <v>11.422282831654954</v>
      </c>
      <c r="J84" s="17">
        <f t="shared" si="42"/>
        <v>11.963320184305362</v>
      </c>
      <c r="K84" s="22">
        <f t="shared" si="43"/>
        <v>0.5410373526504078</v>
      </c>
      <c r="L84" s="17">
        <f>SUM(L72:L83)</f>
        <v>573943409.06542</v>
      </c>
      <c r="M84" s="17">
        <f>SUM(M72:M83)</f>
        <v>657651450.03191</v>
      </c>
      <c r="N84" s="17">
        <f t="shared" si="46"/>
        <v>29.812336681652226</v>
      </c>
      <c r="O84" s="17">
        <f t="shared" si="47"/>
        <v>34.15618490885853</v>
      </c>
      <c r="P84" s="22">
        <f t="shared" si="48"/>
        <v>4.343848227206301</v>
      </c>
      <c r="Q84" s="17">
        <v>783330682.71021</v>
      </c>
      <c r="R84" s="17">
        <v>896690730.30362</v>
      </c>
      <c r="S84" s="17">
        <f t="shared" si="49"/>
        <v>40.68853771498477</v>
      </c>
      <c r="T84" s="17">
        <f t="shared" si="50"/>
        <v>46.57107406791813</v>
      </c>
      <c r="U84" s="22">
        <f t="shared" si="51"/>
        <v>5.882536352933364</v>
      </c>
      <c r="V84" s="17">
        <f>SUM(V72:V83)</f>
        <v>19251876</v>
      </c>
      <c r="W84" s="17">
        <f>SUM(W72:W83)</f>
        <v>19254242</v>
      </c>
      <c r="X84" s="17">
        <f>SUM(X72:X83)</f>
        <v>19251.875999999997</v>
      </c>
      <c r="Y84" s="17">
        <f>SUM(Y72:Y83)</f>
        <v>19254.241999999995</v>
      </c>
    </row>
    <row r="85" spans="1:25" s="4" customFormat="1" ht="12.75">
      <c r="A85" s="10" t="s">
        <v>97</v>
      </c>
      <c r="B85" s="17"/>
      <c r="C85" s="17"/>
      <c r="D85" s="14"/>
      <c r="E85" s="14"/>
      <c r="F85" s="15"/>
      <c r="G85" s="17"/>
      <c r="H85" s="17"/>
      <c r="I85" s="14"/>
      <c r="J85" s="14"/>
      <c r="K85" s="15"/>
      <c r="L85" s="14"/>
      <c r="M85" s="14"/>
      <c r="N85" s="14"/>
      <c r="O85" s="14"/>
      <c r="P85" s="15"/>
      <c r="Q85" s="17"/>
      <c r="R85" s="17"/>
      <c r="S85" s="14"/>
      <c r="T85" s="14"/>
      <c r="U85" s="15"/>
      <c r="V85" s="14"/>
      <c r="W85" s="14"/>
      <c r="X85" s="14">
        <f t="shared" si="52"/>
        <v>0</v>
      </c>
      <c r="Y85" s="14">
        <f t="shared" si="53"/>
        <v>0</v>
      </c>
    </row>
    <row r="86" spans="1:25" ht="12.75">
      <c r="A86" s="13" t="s">
        <v>98</v>
      </c>
      <c r="B86" s="14">
        <v>104985513.89864</v>
      </c>
      <c r="C86" s="14">
        <v>126236189.83792</v>
      </c>
      <c r="D86" s="14">
        <f aca="true" t="shared" si="54" ref="D86:D95">B86/X86/1000</f>
        <v>109.55871372703385</v>
      </c>
      <c r="E86" s="14">
        <f aca="true" t="shared" si="55" ref="E86:E95">C86/Y86/1000</f>
        <v>132.1400763072517</v>
      </c>
      <c r="F86" s="15">
        <f t="shared" si="40"/>
        <v>22.581362580217842</v>
      </c>
      <c r="G86" s="14">
        <v>48054248.80732</v>
      </c>
      <c r="H86" s="14">
        <v>53397448.53407</v>
      </c>
      <c r="I86" s="14">
        <f aca="true" t="shared" si="56" ref="I86:I95">G86/X86/1000</f>
        <v>50.14750600289275</v>
      </c>
      <c r="J86" s="14">
        <f aca="true" t="shared" si="57" ref="J86:J95">H86/Y86/1000</f>
        <v>55.89477100793346</v>
      </c>
      <c r="K86" s="15">
        <f t="shared" si="43"/>
        <v>5.74726500504071</v>
      </c>
      <c r="L86" s="14">
        <f aca="true" t="shared" si="58" ref="L86:L94">B86-G86</f>
        <v>56931265.09132001</v>
      </c>
      <c r="M86" s="14">
        <f aca="true" t="shared" si="59" ref="M86:M94">C86-H86</f>
        <v>72838741.30385</v>
      </c>
      <c r="N86" s="14">
        <f aca="true" t="shared" si="60" ref="N86:N95">L86/X86/1000</f>
        <v>59.4112077241411</v>
      </c>
      <c r="O86" s="14">
        <f aca="true" t="shared" si="61" ref="O86:O95">M86/Y86/1000</f>
        <v>76.24530529931823</v>
      </c>
      <c r="P86" s="15">
        <f t="shared" si="48"/>
        <v>16.834097575177132</v>
      </c>
      <c r="Q86" s="14">
        <v>101223348.82397999</v>
      </c>
      <c r="R86" s="14">
        <v>121682291.05101</v>
      </c>
      <c r="S86" s="14">
        <f aca="true" t="shared" si="62" ref="S86:S95">Q86/X86/1000</f>
        <v>105.63266763646115</v>
      </c>
      <c r="T86" s="14">
        <f aca="true" t="shared" si="63" ref="T86:T95">R86/Y86/1000</f>
        <v>127.37319817214318</v>
      </c>
      <c r="U86" s="15">
        <f t="shared" si="51"/>
        <v>21.740530535682026</v>
      </c>
      <c r="V86" s="14">
        <v>958258</v>
      </c>
      <c r="W86" s="14">
        <v>955321</v>
      </c>
      <c r="X86" s="14">
        <f t="shared" si="52"/>
        <v>958.258</v>
      </c>
      <c r="Y86" s="14">
        <f t="shared" si="53"/>
        <v>955.321</v>
      </c>
    </row>
    <row r="87" spans="1:25" ht="12.75">
      <c r="A87" s="13" t="s">
        <v>99</v>
      </c>
      <c r="B87" s="14">
        <v>95485586.71203999</v>
      </c>
      <c r="C87" s="14">
        <v>103142328.04676</v>
      </c>
      <c r="D87" s="14">
        <f t="shared" si="54"/>
        <v>48.8781096478658</v>
      </c>
      <c r="E87" s="14">
        <f t="shared" si="55"/>
        <v>52.892687828782115</v>
      </c>
      <c r="F87" s="15">
        <f t="shared" si="40"/>
        <v>4.014578180916317</v>
      </c>
      <c r="G87" s="14">
        <v>39976129.95916</v>
      </c>
      <c r="H87" s="14">
        <v>39564581.26471</v>
      </c>
      <c r="I87" s="14">
        <f t="shared" si="56"/>
        <v>20.463378094264527</v>
      </c>
      <c r="J87" s="14">
        <f t="shared" si="57"/>
        <v>20.28921671190187</v>
      </c>
      <c r="K87" s="15">
        <f t="shared" si="43"/>
        <v>-0.17416138236265866</v>
      </c>
      <c r="L87" s="14">
        <f t="shared" si="58"/>
        <v>55509456.75287999</v>
      </c>
      <c r="M87" s="14">
        <f t="shared" si="59"/>
        <v>63577746.78204999</v>
      </c>
      <c r="N87" s="14">
        <f t="shared" si="60"/>
        <v>28.414731553601268</v>
      </c>
      <c r="O87" s="14">
        <f t="shared" si="61"/>
        <v>32.60347111688025</v>
      </c>
      <c r="P87" s="15">
        <f t="shared" si="48"/>
        <v>4.188739563278983</v>
      </c>
      <c r="Q87" s="14">
        <v>104982957.63519</v>
      </c>
      <c r="R87" s="14">
        <v>101595996.25163999</v>
      </c>
      <c r="S87" s="14">
        <f t="shared" si="62"/>
        <v>53.739718120232695</v>
      </c>
      <c r="T87" s="14">
        <f t="shared" si="63"/>
        <v>52.099709364286696</v>
      </c>
      <c r="U87" s="15">
        <f t="shared" si="51"/>
        <v>-1.640008755945999</v>
      </c>
      <c r="V87" s="14">
        <v>1953545</v>
      </c>
      <c r="W87" s="14">
        <v>1950030</v>
      </c>
      <c r="X87" s="14">
        <f t="shared" si="52"/>
        <v>1953.545</v>
      </c>
      <c r="Y87" s="14">
        <f t="shared" si="53"/>
        <v>1950.03</v>
      </c>
    </row>
    <row r="88" spans="1:25" ht="12.75">
      <c r="A88" s="13" t="s">
        <v>100</v>
      </c>
      <c r="B88" s="14">
        <v>74918876.64122</v>
      </c>
      <c r="C88" s="14">
        <v>81522239.63935001</v>
      </c>
      <c r="D88" s="14">
        <f t="shared" si="54"/>
        <v>55.789412393760614</v>
      </c>
      <c r="E88" s="14">
        <f t="shared" si="55"/>
        <v>60.766341231312005</v>
      </c>
      <c r="F88" s="15">
        <f t="shared" si="40"/>
        <v>4.976928837551391</v>
      </c>
      <c r="G88" s="14">
        <v>19355599.06106</v>
      </c>
      <c r="H88" s="14">
        <v>20360105.04937</v>
      </c>
      <c r="I88" s="14">
        <f t="shared" si="56"/>
        <v>14.413423512968702</v>
      </c>
      <c r="J88" s="14">
        <f t="shared" si="57"/>
        <v>15.1763383391909</v>
      </c>
      <c r="K88" s="15">
        <f t="shared" si="43"/>
        <v>0.7629148262221985</v>
      </c>
      <c r="L88" s="14">
        <f t="shared" si="58"/>
        <v>55563277.58016001</v>
      </c>
      <c r="M88" s="14">
        <f t="shared" si="59"/>
        <v>61162134.58998001</v>
      </c>
      <c r="N88" s="14">
        <f t="shared" si="60"/>
        <v>41.375988880791915</v>
      </c>
      <c r="O88" s="14">
        <f t="shared" si="61"/>
        <v>45.590002892121106</v>
      </c>
      <c r="P88" s="15">
        <f t="shared" si="48"/>
        <v>4.214014011329191</v>
      </c>
      <c r="Q88" s="14">
        <v>71372742.50883</v>
      </c>
      <c r="R88" s="14">
        <v>80223398.21825</v>
      </c>
      <c r="S88" s="14">
        <f t="shared" si="62"/>
        <v>53.14873292304564</v>
      </c>
      <c r="T88" s="14">
        <f t="shared" si="63"/>
        <v>59.7981901924165</v>
      </c>
      <c r="U88" s="15">
        <f t="shared" si="51"/>
        <v>6.649457269370856</v>
      </c>
      <c r="V88" s="14">
        <v>1342887</v>
      </c>
      <c r="W88" s="14">
        <v>1341569</v>
      </c>
      <c r="X88" s="14">
        <f t="shared" si="52"/>
        <v>1342.887</v>
      </c>
      <c r="Y88" s="14">
        <f t="shared" si="53"/>
        <v>1341.569</v>
      </c>
    </row>
    <row r="89" spans="1:25" ht="12.75">
      <c r="A89" s="13" t="s">
        <v>101</v>
      </c>
      <c r="B89" s="14">
        <v>45414945.99868</v>
      </c>
      <c r="C89" s="14">
        <v>50527733.6671</v>
      </c>
      <c r="D89" s="14">
        <f t="shared" si="54"/>
        <v>54.80528322675163</v>
      </c>
      <c r="E89" s="14">
        <f t="shared" si="55"/>
        <v>61.50405480849872</v>
      </c>
      <c r="F89" s="15">
        <f t="shared" si="40"/>
        <v>6.698771581747096</v>
      </c>
      <c r="G89" s="14">
        <v>17779206.945669997</v>
      </c>
      <c r="H89" s="14">
        <v>19392861.31357</v>
      </c>
      <c r="I89" s="14">
        <f t="shared" si="56"/>
        <v>21.455370050044646</v>
      </c>
      <c r="J89" s="14">
        <f t="shared" si="57"/>
        <v>23.60564225939248</v>
      </c>
      <c r="K89" s="15">
        <f t="shared" si="43"/>
        <v>2.1502722093478326</v>
      </c>
      <c r="L89" s="14">
        <f t="shared" si="58"/>
        <v>27635739.053010006</v>
      </c>
      <c r="M89" s="14">
        <f t="shared" si="59"/>
        <v>31134872.353529997</v>
      </c>
      <c r="N89" s="14">
        <f t="shared" si="60"/>
        <v>33.34991317670698</v>
      </c>
      <c r="O89" s="14">
        <f t="shared" si="61"/>
        <v>37.89841254910625</v>
      </c>
      <c r="P89" s="15">
        <f t="shared" si="48"/>
        <v>4.54849937239927</v>
      </c>
      <c r="Q89" s="14">
        <v>45762288.8185</v>
      </c>
      <c r="R89" s="14">
        <v>54375503.34651</v>
      </c>
      <c r="S89" s="14">
        <f t="shared" si="62"/>
        <v>55.22444527128135</v>
      </c>
      <c r="T89" s="14">
        <f t="shared" si="63"/>
        <v>66.18768932122185</v>
      </c>
      <c r="U89" s="15">
        <f t="shared" si="51"/>
        <v>10.963244049940506</v>
      </c>
      <c r="V89" s="14">
        <v>828660</v>
      </c>
      <c r="W89" s="14">
        <v>821535</v>
      </c>
      <c r="X89" s="14">
        <f t="shared" si="52"/>
        <v>828.66</v>
      </c>
      <c r="Y89" s="14">
        <f t="shared" si="53"/>
        <v>821.535</v>
      </c>
    </row>
    <row r="90" spans="1:25" ht="12.75">
      <c r="A90" s="13" t="s">
        <v>102</v>
      </c>
      <c r="B90" s="14">
        <v>44641851.34971</v>
      </c>
      <c r="C90" s="14">
        <v>54836331.326919995</v>
      </c>
      <c r="D90" s="14">
        <f t="shared" si="54"/>
        <v>138.7862654230412</v>
      </c>
      <c r="E90" s="14">
        <f t="shared" si="55"/>
        <v>171.36460642541513</v>
      </c>
      <c r="F90" s="15">
        <f t="shared" si="40"/>
        <v>32.578341002373946</v>
      </c>
      <c r="G90" s="14">
        <v>28481456.057860002</v>
      </c>
      <c r="H90" s="14">
        <v>36845052.94786</v>
      </c>
      <c r="I90" s="14">
        <f t="shared" si="56"/>
        <v>88.54549711918524</v>
      </c>
      <c r="J90" s="14">
        <f t="shared" si="57"/>
        <v>115.14151009650061</v>
      </c>
      <c r="K90" s="15">
        <f t="shared" si="43"/>
        <v>26.596012977315368</v>
      </c>
      <c r="L90" s="14">
        <f t="shared" si="58"/>
        <v>16160395.29185</v>
      </c>
      <c r="M90" s="14">
        <f t="shared" si="59"/>
        <v>17991278.379059993</v>
      </c>
      <c r="N90" s="14">
        <f t="shared" si="60"/>
        <v>50.24076830385595</v>
      </c>
      <c r="O90" s="14">
        <f t="shared" si="61"/>
        <v>56.22309632891454</v>
      </c>
      <c r="P90" s="15">
        <f t="shared" si="48"/>
        <v>5.982328025058585</v>
      </c>
      <c r="Q90" s="14">
        <v>42674463.68878</v>
      </c>
      <c r="R90" s="14">
        <v>53664821.51419</v>
      </c>
      <c r="S90" s="14">
        <f t="shared" si="62"/>
        <v>132.66988857386238</v>
      </c>
      <c r="T90" s="14">
        <f t="shared" si="63"/>
        <v>167.7036153794399</v>
      </c>
      <c r="U90" s="15">
        <f t="shared" si="51"/>
        <v>35.033726805577516</v>
      </c>
      <c r="V90" s="14">
        <v>321659</v>
      </c>
      <c r="W90" s="14">
        <v>319998</v>
      </c>
      <c r="X90" s="14">
        <f t="shared" si="52"/>
        <v>321.659</v>
      </c>
      <c r="Y90" s="14">
        <f t="shared" si="53"/>
        <v>319.998</v>
      </c>
    </row>
    <row r="91" spans="1:25" ht="12.75">
      <c r="A91" s="13" t="s">
        <v>103</v>
      </c>
      <c r="B91" s="14">
        <v>20969269.00961</v>
      </c>
      <c r="C91" s="14">
        <v>22622048.249259997</v>
      </c>
      <c r="D91" s="14">
        <f t="shared" si="54"/>
        <v>133.95983626311218</v>
      </c>
      <c r="E91" s="14">
        <f t="shared" si="55"/>
        <v>146.45135723424914</v>
      </c>
      <c r="F91" s="15">
        <f t="shared" si="40"/>
        <v>12.491520971136964</v>
      </c>
      <c r="G91" s="14">
        <v>11084248.137149999</v>
      </c>
      <c r="H91" s="14">
        <v>10558935.79202</v>
      </c>
      <c r="I91" s="14">
        <f t="shared" si="56"/>
        <v>70.81048294396105</v>
      </c>
      <c r="J91" s="14">
        <f t="shared" si="57"/>
        <v>68.35678452507963</v>
      </c>
      <c r="K91" s="15">
        <f t="shared" si="43"/>
        <v>-2.453698418881416</v>
      </c>
      <c r="L91" s="14">
        <f t="shared" si="58"/>
        <v>9885020.872460002</v>
      </c>
      <c r="M91" s="14">
        <f t="shared" si="59"/>
        <v>12063112.457239997</v>
      </c>
      <c r="N91" s="14">
        <f t="shared" si="60"/>
        <v>63.14935331915113</v>
      </c>
      <c r="O91" s="14">
        <f t="shared" si="61"/>
        <v>78.09457270916951</v>
      </c>
      <c r="P91" s="15">
        <f t="shared" si="48"/>
        <v>14.94521939001838</v>
      </c>
      <c r="Q91" s="14">
        <v>19897576.69242</v>
      </c>
      <c r="R91" s="14">
        <v>21854304.76833</v>
      </c>
      <c r="S91" s="14">
        <f t="shared" si="62"/>
        <v>127.11344942581165</v>
      </c>
      <c r="T91" s="14">
        <f t="shared" si="63"/>
        <v>141.48111433002308</v>
      </c>
      <c r="U91" s="15">
        <f t="shared" si="51"/>
        <v>14.367664904211424</v>
      </c>
      <c r="V91" s="14">
        <v>156534</v>
      </c>
      <c r="W91" s="14">
        <v>154468</v>
      </c>
      <c r="X91" s="14">
        <f t="shared" si="52"/>
        <v>156.534</v>
      </c>
      <c r="Y91" s="14">
        <f t="shared" si="53"/>
        <v>154.468</v>
      </c>
    </row>
    <row r="92" spans="1:25" ht="12.75">
      <c r="A92" s="13" t="s">
        <v>104</v>
      </c>
      <c r="B92" s="14">
        <v>54277048.2364</v>
      </c>
      <c r="C92" s="14">
        <v>54674403.88049</v>
      </c>
      <c r="D92" s="14">
        <f t="shared" si="54"/>
        <v>109.26673411268293</v>
      </c>
      <c r="E92" s="14">
        <f t="shared" si="55"/>
        <v>110.47588271645326</v>
      </c>
      <c r="F92" s="15">
        <f t="shared" si="40"/>
        <v>1.2091486037703305</v>
      </c>
      <c r="G92" s="14">
        <v>12899998.789549999</v>
      </c>
      <c r="H92" s="14">
        <v>8009267.32644</v>
      </c>
      <c r="I92" s="14">
        <f t="shared" si="56"/>
        <v>25.96936980899426</v>
      </c>
      <c r="J92" s="14">
        <f t="shared" si="57"/>
        <v>16.183640149687108</v>
      </c>
      <c r="K92" s="15">
        <f t="shared" si="43"/>
        <v>-9.785729659307151</v>
      </c>
      <c r="L92" s="14">
        <f t="shared" si="58"/>
        <v>41377049.44685</v>
      </c>
      <c r="M92" s="14">
        <f t="shared" si="59"/>
        <v>46665136.55405</v>
      </c>
      <c r="N92" s="14">
        <f t="shared" si="60"/>
        <v>83.29736430368867</v>
      </c>
      <c r="O92" s="14">
        <f t="shared" si="61"/>
        <v>94.29224256676615</v>
      </c>
      <c r="P92" s="15">
        <f t="shared" si="48"/>
        <v>10.994878263077482</v>
      </c>
      <c r="Q92" s="14">
        <v>63410499.16415</v>
      </c>
      <c r="R92" s="14">
        <v>63060417.982190005</v>
      </c>
      <c r="S92" s="14">
        <f t="shared" si="62"/>
        <v>127.65355481278903</v>
      </c>
      <c r="T92" s="14">
        <f t="shared" si="63"/>
        <v>127.42078279040776</v>
      </c>
      <c r="U92" s="15">
        <f t="shared" si="51"/>
        <v>-0.23277202238126904</v>
      </c>
      <c r="V92" s="14">
        <v>496739</v>
      </c>
      <c r="W92" s="14">
        <v>494899</v>
      </c>
      <c r="X92" s="14">
        <f t="shared" si="52"/>
        <v>496.739</v>
      </c>
      <c r="Y92" s="14">
        <f t="shared" si="53"/>
        <v>494.899</v>
      </c>
    </row>
    <row r="93" spans="1:25" ht="12.75">
      <c r="A93" s="13" t="s">
        <v>105</v>
      </c>
      <c r="B93" s="14">
        <v>9499531.98442</v>
      </c>
      <c r="C93" s="14">
        <v>8395498.062380001</v>
      </c>
      <c r="D93" s="14">
        <f t="shared" si="54"/>
        <v>53.88154542392685</v>
      </c>
      <c r="E93" s="14">
        <f t="shared" si="55"/>
        <v>48.10567184870676</v>
      </c>
      <c r="F93" s="15">
        <f t="shared" si="40"/>
        <v>-5.775873575220089</v>
      </c>
      <c r="G93" s="14">
        <v>4990053.0636</v>
      </c>
      <c r="H93" s="14">
        <v>4082170.87872</v>
      </c>
      <c r="I93" s="14">
        <f t="shared" si="56"/>
        <v>28.30368604002178</v>
      </c>
      <c r="J93" s="14">
        <f t="shared" si="57"/>
        <v>23.390580435245987</v>
      </c>
      <c r="K93" s="15">
        <f t="shared" si="43"/>
        <v>-4.913105604775794</v>
      </c>
      <c r="L93" s="14">
        <f t="shared" si="58"/>
        <v>4509478.92082</v>
      </c>
      <c r="M93" s="14">
        <f t="shared" si="59"/>
        <v>4313327.183660001</v>
      </c>
      <c r="N93" s="14">
        <f t="shared" si="60"/>
        <v>25.57785938390507</v>
      </c>
      <c r="O93" s="14">
        <f t="shared" si="61"/>
        <v>24.71509141346077</v>
      </c>
      <c r="P93" s="15">
        <f t="shared" si="48"/>
        <v>-0.8627679704443025</v>
      </c>
      <c r="Q93" s="14">
        <v>9201870.635540001</v>
      </c>
      <c r="R93" s="14">
        <v>9262963.1231</v>
      </c>
      <c r="S93" s="14">
        <f t="shared" si="62"/>
        <v>52.19320398595608</v>
      </c>
      <c r="T93" s="14">
        <f t="shared" si="63"/>
        <v>53.076191672683095</v>
      </c>
      <c r="U93" s="15">
        <f t="shared" si="51"/>
        <v>0.882987686727013</v>
      </c>
      <c r="V93" s="14">
        <v>176304</v>
      </c>
      <c r="W93" s="14">
        <v>174522</v>
      </c>
      <c r="X93" s="14">
        <f t="shared" si="52"/>
        <v>176.304</v>
      </c>
      <c r="Y93" s="14">
        <f t="shared" si="53"/>
        <v>174.522</v>
      </c>
    </row>
    <row r="94" spans="1:25" ht="12.75">
      <c r="A94" s="13" t="s">
        <v>106</v>
      </c>
      <c r="B94" s="14">
        <v>13570124.55809</v>
      </c>
      <c r="C94" s="14">
        <v>19941144.17131</v>
      </c>
      <c r="D94" s="14">
        <f t="shared" si="54"/>
        <v>269.5372930935923</v>
      </c>
      <c r="E94" s="14">
        <f t="shared" si="55"/>
        <v>391.9481135151443</v>
      </c>
      <c r="F94" s="15">
        <f t="shared" si="40"/>
        <v>122.41082042155199</v>
      </c>
      <c r="G94" s="14">
        <v>4683887.32537</v>
      </c>
      <c r="H94" s="14">
        <v>7493410.81616</v>
      </c>
      <c r="I94" s="14">
        <f t="shared" si="56"/>
        <v>93.03395156258689</v>
      </c>
      <c r="J94" s="14">
        <f t="shared" si="57"/>
        <v>147.28484022564223</v>
      </c>
      <c r="K94" s="15">
        <f t="shared" si="43"/>
        <v>54.250888663055335</v>
      </c>
      <c r="L94" s="14">
        <f t="shared" si="58"/>
        <v>8886237.232719999</v>
      </c>
      <c r="M94" s="14">
        <f t="shared" si="59"/>
        <v>12447733.35515</v>
      </c>
      <c r="N94" s="14">
        <f t="shared" si="60"/>
        <v>176.50334153100542</v>
      </c>
      <c r="O94" s="14">
        <f t="shared" si="61"/>
        <v>244.66327328950211</v>
      </c>
      <c r="P94" s="15">
        <f t="shared" si="48"/>
        <v>68.1599317584967</v>
      </c>
      <c r="Q94" s="14">
        <v>17055893.091620002</v>
      </c>
      <c r="R94" s="14">
        <v>18884565.067470003</v>
      </c>
      <c r="S94" s="14">
        <f t="shared" si="62"/>
        <v>338.7735488741907</v>
      </c>
      <c r="T94" s="14">
        <f t="shared" si="63"/>
        <v>371.18079028775287</v>
      </c>
      <c r="U94" s="15">
        <f t="shared" si="51"/>
        <v>32.40724141356219</v>
      </c>
      <c r="V94" s="14">
        <v>50346</v>
      </c>
      <c r="W94" s="14">
        <v>50877</v>
      </c>
      <c r="X94" s="14">
        <f t="shared" si="52"/>
        <v>50.346</v>
      </c>
      <c r="Y94" s="14">
        <f t="shared" si="53"/>
        <v>50.877</v>
      </c>
    </row>
    <row r="95" spans="1:25" s="4" customFormat="1" ht="12.75">
      <c r="A95" s="16" t="s">
        <v>144</v>
      </c>
      <c r="B95" s="17">
        <v>463762748.3888099</v>
      </c>
      <c r="C95" s="17">
        <v>521897916.88149</v>
      </c>
      <c r="D95" s="17">
        <f t="shared" si="54"/>
        <v>73.78962069737749</v>
      </c>
      <c r="E95" s="17">
        <f t="shared" si="55"/>
        <v>83.32742586224272</v>
      </c>
      <c r="F95" s="22">
        <f t="shared" si="40"/>
        <v>9.537805164865233</v>
      </c>
      <c r="G95" s="17">
        <v>187304828.14674002</v>
      </c>
      <c r="H95" s="17">
        <v>199703833.92291996</v>
      </c>
      <c r="I95" s="17">
        <f t="shared" si="56"/>
        <v>29.802204406784366</v>
      </c>
      <c r="J95" s="17">
        <f t="shared" si="57"/>
        <v>31.885175007120136</v>
      </c>
      <c r="K95" s="22">
        <f t="shared" si="43"/>
        <v>2.08297060033577</v>
      </c>
      <c r="L95" s="17">
        <f>SUM(L86:L94)</f>
        <v>276457920.24207</v>
      </c>
      <c r="M95" s="17">
        <f>SUM(M86:M94)</f>
        <v>322194082.95857</v>
      </c>
      <c r="N95" s="17">
        <f t="shared" si="60"/>
        <v>43.98741629059314</v>
      </c>
      <c r="O95" s="17">
        <f t="shared" si="61"/>
        <v>51.44225085512258</v>
      </c>
      <c r="P95" s="22">
        <f t="shared" si="48"/>
        <v>7.454834564529442</v>
      </c>
      <c r="Q95" s="17">
        <v>475581641.05901</v>
      </c>
      <c r="R95" s="17">
        <v>524604261.32269</v>
      </c>
      <c r="S95" s="17">
        <f t="shared" si="62"/>
        <v>75.67013311504567</v>
      </c>
      <c r="T95" s="17">
        <f t="shared" si="63"/>
        <v>83.75952706151422</v>
      </c>
      <c r="U95" s="22">
        <f t="shared" si="51"/>
        <v>8.089393946468547</v>
      </c>
      <c r="V95" s="17">
        <f>SUM(V86:V94)</f>
        <v>6284932</v>
      </c>
      <c r="W95" s="17">
        <f>SUM(W86:W94)</f>
        <v>6263219</v>
      </c>
      <c r="X95" s="17">
        <f>SUM(X86:X94)</f>
        <v>6284.931999999998</v>
      </c>
      <c r="Y95" s="17">
        <f>SUM(Y86:Y94)</f>
        <v>6263.219</v>
      </c>
    </row>
    <row r="96" spans="1:25" s="4" customFormat="1" ht="12.75">
      <c r="A96" s="10" t="s">
        <v>107</v>
      </c>
      <c r="B96" s="17"/>
      <c r="C96" s="17"/>
      <c r="D96" s="14"/>
      <c r="E96" s="14"/>
      <c r="F96" s="15"/>
      <c r="G96" s="17"/>
      <c r="H96" s="17"/>
      <c r="I96" s="14"/>
      <c r="J96" s="14"/>
      <c r="K96" s="15"/>
      <c r="L96" s="14"/>
      <c r="M96" s="14"/>
      <c r="N96" s="14"/>
      <c r="O96" s="14"/>
      <c r="P96" s="15"/>
      <c r="Q96" s="17"/>
      <c r="R96" s="17"/>
      <c r="S96" s="14"/>
      <c r="T96" s="14"/>
      <c r="U96" s="15"/>
      <c r="V96" s="14"/>
      <c r="W96" s="14"/>
      <c r="X96" s="14">
        <f t="shared" si="52"/>
        <v>0</v>
      </c>
      <c r="Y96" s="14">
        <f t="shared" si="53"/>
        <v>0</v>
      </c>
    </row>
    <row r="97" spans="1:25" ht="12.75">
      <c r="A97" s="13" t="s">
        <v>108</v>
      </c>
      <c r="B97" s="14">
        <v>62407281.13818</v>
      </c>
      <c r="C97" s="14">
        <v>71409238.14682001</v>
      </c>
      <c r="D97" s="14">
        <f aca="true" t="shared" si="64" ref="D97:D105">B97/X97/1000</f>
        <v>21.41486359162914</v>
      </c>
      <c r="E97" s="14">
        <f aca="true" t="shared" si="65" ref="E97:E105">C97/Y97/1000</f>
        <v>24.361019819192297</v>
      </c>
      <c r="F97" s="15">
        <f t="shared" si="40"/>
        <v>2.946156227563158</v>
      </c>
      <c r="G97" s="14">
        <v>45967761.29643</v>
      </c>
      <c r="H97" s="14">
        <v>52811677.63114</v>
      </c>
      <c r="I97" s="14">
        <f aca="true" t="shared" si="66" ref="I97:I105">G97/X97/1000</f>
        <v>15.773693707245613</v>
      </c>
      <c r="J97" s="14">
        <f aca="true" t="shared" si="67" ref="J97:J105">H97/Y97/1000</f>
        <v>18.016525016158408</v>
      </c>
      <c r="K97" s="15">
        <f t="shared" si="43"/>
        <v>2.2428313089127947</v>
      </c>
      <c r="L97" s="14">
        <f aca="true" t="shared" si="68" ref="L97:M103">B97-G97</f>
        <v>16439519.841750003</v>
      </c>
      <c r="M97" s="14">
        <f t="shared" si="68"/>
        <v>18597560.515680008</v>
      </c>
      <c r="N97" s="14">
        <f aca="true" t="shared" si="69" ref="N97:N105">L97/X97/1000</f>
        <v>5.641169884383523</v>
      </c>
      <c r="O97" s="14">
        <f aca="true" t="shared" si="70" ref="O97:O105">M97/Y97/1000</f>
        <v>6.3444948030338875</v>
      </c>
      <c r="P97" s="15">
        <f t="shared" si="48"/>
        <v>0.7033249186503641</v>
      </c>
      <c r="Q97" s="14">
        <v>64058507.71577</v>
      </c>
      <c r="R97" s="14">
        <v>75070571.04905</v>
      </c>
      <c r="S97" s="14">
        <f aca="true" t="shared" si="71" ref="S97:S105">Q97/X97/1000</f>
        <v>21.981476834075444</v>
      </c>
      <c r="T97" s="14">
        <f aca="true" t="shared" si="72" ref="T97:T105">R97/Y97/1000</f>
        <v>25.610071142390844</v>
      </c>
      <c r="U97" s="15">
        <f t="shared" si="51"/>
        <v>3.6285943083153995</v>
      </c>
      <c r="V97" s="14">
        <v>2914204</v>
      </c>
      <c r="W97" s="14">
        <v>2931291</v>
      </c>
      <c r="X97" s="14">
        <f t="shared" si="52"/>
        <v>2914.204</v>
      </c>
      <c r="Y97" s="14">
        <f t="shared" si="53"/>
        <v>2931.291</v>
      </c>
    </row>
    <row r="98" spans="1:25" ht="12.75">
      <c r="A98" s="13" t="s">
        <v>109</v>
      </c>
      <c r="B98" s="14">
        <v>22488229.19434</v>
      </c>
      <c r="C98" s="14">
        <v>24869930.79721</v>
      </c>
      <c r="D98" s="14">
        <f t="shared" si="64"/>
        <v>26.155429678736255</v>
      </c>
      <c r="E98" s="14">
        <f t="shared" si="65"/>
        <v>28.947168415734637</v>
      </c>
      <c r="F98" s="15">
        <f t="shared" si="40"/>
        <v>2.791738736998383</v>
      </c>
      <c r="G98" s="14">
        <v>12132658.27526</v>
      </c>
      <c r="H98" s="14">
        <v>14664252.98542</v>
      </c>
      <c r="I98" s="14">
        <f t="shared" si="66"/>
        <v>14.111155111073375</v>
      </c>
      <c r="J98" s="14">
        <f t="shared" si="67"/>
        <v>17.068346684242197</v>
      </c>
      <c r="K98" s="15">
        <f t="shared" si="43"/>
        <v>2.9571915731688225</v>
      </c>
      <c r="L98" s="14">
        <f t="shared" si="68"/>
        <v>10355570.919080002</v>
      </c>
      <c r="M98" s="14">
        <f t="shared" si="68"/>
        <v>10205677.81179</v>
      </c>
      <c r="N98" s="14">
        <f t="shared" si="69"/>
        <v>12.044274567662878</v>
      </c>
      <c r="O98" s="14">
        <f t="shared" si="70"/>
        <v>11.878821731492442</v>
      </c>
      <c r="P98" s="15">
        <f t="shared" si="48"/>
        <v>-0.16545283617043616</v>
      </c>
      <c r="Q98" s="14">
        <v>23198808.36304</v>
      </c>
      <c r="R98" s="14">
        <v>25091393.04209</v>
      </c>
      <c r="S98" s="14">
        <f t="shared" si="71"/>
        <v>26.981884412788208</v>
      </c>
      <c r="T98" s="14">
        <f t="shared" si="72"/>
        <v>29.20493772569135</v>
      </c>
      <c r="U98" s="15">
        <f t="shared" si="51"/>
        <v>2.2230533129031436</v>
      </c>
      <c r="V98" s="14">
        <v>859792</v>
      </c>
      <c r="W98" s="14">
        <v>859149</v>
      </c>
      <c r="X98" s="14">
        <f t="shared" si="52"/>
        <v>859.792</v>
      </c>
      <c r="Y98" s="14">
        <f t="shared" si="53"/>
        <v>859.149</v>
      </c>
    </row>
    <row r="99" spans="1:25" ht="12.75">
      <c r="A99" s="13" t="s">
        <v>110</v>
      </c>
      <c r="B99" s="14">
        <v>17787369.293830004</v>
      </c>
      <c r="C99" s="14">
        <v>19860488.251110002</v>
      </c>
      <c r="D99" s="14">
        <f t="shared" si="64"/>
        <v>24.965394577301012</v>
      </c>
      <c r="E99" s="14">
        <f t="shared" si="65"/>
        <v>27.99625633439903</v>
      </c>
      <c r="F99" s="15">
        <f t="shared" si="40"/>
        <v>3.030861757098016</v>
      </c>
      <c r="G99" s="14">
        <v>10668575.40202</v>
      </c>
      <c r="H99" s="14">
        <v>11681963.52112</v>
      </c>
      <c r="I99" s="14">
        <f t="shared" si="66"/>
        <v>14.973838463088839</v>
      </c>
      <c r="J99" s="14">
        <f t="shared" si="67"/>
        <v>16.467432275140332</v>
      </c>
      <c r="K99" s="15">
        <f t="shared" si="43"/>
        <v>1.4935938120514933</v>
      </c>
      <c r="L99" s="14">
        <f t="shared" si="68"/>
        <v>7118793.891810004</v>
      </c>
      <c r="M99" s="14">
        <f t="shared" si="68"/>
        <v>8178524.729990002</v>
      </c>
      <c r="N99" s="14">
        <f t="shared" si="69"/>
        <v>9.991556114212173</v>
      </c>
      <c r="O99" s="14">
        <f t="shared" si="70"/>
        <v>11.528824059258698</v>
      </c>
      <c r="P99" s="15">
        <f t="shared" si="48"/>
        <v>1.5372679450465245</v>
      </c>
      <c r="Q99" s="14">
        <v>19789674.753919996</v>
      </c>
      <c r="R99" s="14">
        <v>21228736.60771</v>
      </c>
      <c r="S99" s="14">
        <f t="shared" si="71"/>
        <v>27.77572279670615</v>
      </c>
      <c r="T99" s="14">
        <f t="shared" si="72"/>
        <v>29.92500205485496</v>
      </c>
      <c r="U99" s="15">
        <f t="shared" si="51"/>
        <v>2.149279258148809</v>
      </c>
      <c r="V99" s="14">
        <v>712481</v>
      </c>
      <c r="W99" s="14">
        <v>709398</v>
      </c>
      <c r="X99" s="14">
        <f t="shared" si="52"/>
        <v>712.481</v>
      </c>
      <c r="Y99" s="14">
        <f t="shared" si="53"/>
        <v>709.398</v>
      </c>
    </row>
    <row r="100" spans="1:25" ht="12.75">
      <c r="A100" s="13" t="s">
        <v>111</v>
      </c>
      <c r="B100" s="14">
        <v>15690530.32928</v>
      </c>
      <c r="C100" s="14">
        <v>17699160.2965</v>
      </c>
      <c r="D100" s="14">
        <f t="shared" si="64"/>
        <v>37.85192251662148</v>
      </c>
      <c r="E100" s="14">
        <f t="shared" si="65"/>
        <v>41.21278517689739</v>
      </c>
      <c r="F100" s="15">
        <f t="shared" si="40"/>
        <v>3.360862660275913</v>
      </c>
      <c r="G100" s="14">
        <v>13969128.42601</v>
      </c>
      <c r="H100" s="14">
        <v>14835989.634469999</v>
      </c>
      <c r="I100" s="14">
        <f t="shared" si="66"/>
        <v>33.69920300395152</v>
      </c>
      <c r="J100" s="14">
        <f t="shared" si="67"/>
        <v>34.54584530843528</v>
      </c>
      <c r="K100" s="15">
        <f t="shared" si="43"/>
        <v>0.8466423044837654</v>
      </c>
      <c r="L100" s="14">
        <f t="shared" si="68"/>
        <v>1721401.9032700006</v>
      </c>
      <c r="M100" s="14">
        <f t="shared" si="68"/>
        <v>2863170.662030002</v>
      </c>
      <c r="N100" s="14">
        <f t="shared" si="69"/>
        <v>4.152719512669956</v>
      </c>
      <c r="O100" s="14">
        <f t="shared" si="70"/>
        <v>6.666939868462113</v>
      </c>
      <c r="P100" s="15">
        <f t="shared" si="48"/>
        <v>2.5142203557921574</v>
      </c>
      <c r="Q100" s="14">
        <v>17301829.571599998</v>
      </c>
      <c r="R100" s="14">
        <v>17027510.45591</v>
      </c>
      <c r="S100" s="14">
        <f t="shared" si="71"/>
        <v>41.739029758469954</v>
      </c>
      <c r="T100" s="14">
        <f t="shared" si="72"/>
        <v>39.648837501944314</v>
      </c>
      <c r="U100" s="15">
        <f t="shared" si="51"/>
        <v>-2.09019225652564</v>
      </c>
      <c r="V100" s="14">
        <v>414524</v>
      </c>
      <c r="W100" s="14">
        <v>429458</v>
      </c>
      <c r="X100" s="14">
        <f t="shared" si="52"/>
        <v>414.524</v>
      </c>
      <c r="Y100" s="14">
        <f t="shared" si="53"/>
        <v>429.458</v>
      </c>
    </row>
    <row r="101" spans="1:25" ht="12.75">
      <c r="A101" s="13" t="s">
        <v>112</v>
      </c>
      <c r="B101" s="14">
        <v>74299268.79819</v>
      </c>
      <c r="C101" s="14">
        <v>83133072.18408</v>
      </c>
      <c r="D101" s="14">
        <f t="shared" si="64"/>
        <v>26.673354384377948</v>
      </c>
      <c r="E101" s="14">
        <f t="shared" si="65"/>
        <v>29.831796291520483</v>
      </c>
      <c r="F101" s="15">
        <f t="shared" si="40"/>
        <v>3.158441907142535</v>
      </c>
      <c r="G101" s="14">
        <v>25165670.918169998</v>
      </c>
      <c r="H101" s="14">
        <v>31651788.85674</v>
      </c>
      <c r="I101" s="14">
        <f t="shared" si="66"/>
        <v>9.034447708283972</v>
      </c>
      <c r="J101" s="14">
        <f t="shared" si="67"/>
        <v>11.358051526661924</v>
      </c>
      <c r="K101" s="15">
        <f t="shared" si="43"/>
        <v>2.3236038183779524</v>
      </c>
      <c r="L101" s="14">
        <f t="shared" si="68"/>
        <v>49133597.88002</v>
      </c>
      <c r="M101" s="14">
        <f t="shared" si="68"/>
        <v>51481283.32734001</v>
      </c>
      <c r="N101" s="14">
        <f t="shared" si="69"/>
        <v>17.638906676093978</v>
      </c>
      <c r="O101" s="14">
        <f t="shared" si="70"/>
        <v>18.473744764858562</v>
      </c>
      <c r="P101" s="15">
        <f t="shared" si="48"/>
        <v>0.8348380887645845</v>
      </c>
      <c r="Q101" s="14">
        <v>72443859.95032</v>
      </c>
      <c r="R101" s="14">
        <v>83991147.67061</v>
      </c>
      <c r="S101" s="14">
        <f t="shared" si="71"/>
        <v>26.00726468352813</v>
      </c>
      <c r="T101" s="14">
        <f t="shared" si="72"/>
        <v>30.13971145024611</v>
      </c>
      <c r="U101" s="15">
        <f t="shared" si="51"/>
        <v>4.13244676671798</v>
      </c>
      <c r="V101" s="14">
        <v>2785524</v>
      </c>
      <c r="W101" s="14">
        <v>2786727</v>
      </c>
      <c r="X101" s="14">
        <f t="shared" si="52"/>
        <v>2785.524</v>
      </c>
      <c r="Y101" s="14">
        <f t="shared" si="53"/>
        <v>2786.727</v>
      </c>
    </row>
    <row r="102" spans="1:25" ht="12.75">
      <c r="A102" s="13" t="s">
        <v>113</v>
      </c>
      <c r="B102" s="14">
        <v>13803628.214030001</v>
      </c>
      <c r="C102" s="14">
        <v>15072723.2355</v>
      </c>
      <c r="D102" s="14">
        <f t="shared" si="64"/>
        <v>28.91399554261285</v>
      </c>
      <c r="E102" s="14">
        <f t="shared" si="65"/>
        <v>31.746284619208197</v>
      </c>
      <c r="F102" s="15">
        <f t="shared" si="40"/>
        <v>2.832289076595348</v>
      </c>
      <c r="G102" s="14">
        <v>9414236.722409999</v>
      </c>
      <c r="H102" s="14">
        <v>9624350.60401</v>
      </c>
      <c r="I102" s="14">
        <f t="shared" si="66"/>
        <v>19.719684883442287</v>
      </c>
      <c r="J102" s="14">
        <f t="shared" si="67"/>
        <v>20.270880634916292</v>
      </c>
      <c r="K102" s="15">
        <f t="shared" si="43"/>
        <v>0.5511957514740047</v>
      </c>
      <c r="L102" s="14">
        <f t="shared" si="68"/>
        <v>4389391.491620002</v>
      </c>
      <c r="M102" s="14">
        <f t="shared" si="68"/>
        <v>5448372.63149</v>
      </c>
      <c r="N102" s="14">
        <f t="shared" si="69"/>
        <v>9.194310659170558</v>
      </c>
      <c r="O102" s="14">
        <f t="shared" si="70"/>
        <v>11.475403984291903</v>
      </c>
      <c r="P102" s="15">
        <f t="shared" si="48"/>
        <v>2.281093325121345</v>
      </c>
      <c r="Q102" s="14">
        <v>14832116.74224</v>
      </c>
      <c r="R102" s="14">
        <v>15940361.70009</v>
      </c>
      <c r="S102" s="14">
        <f t="shared" si="71"/>
        <v>31.068335855116118</v>
      </c>
      <c r="T102" s="14">
        <f t="shared" si="72"/>
        <v>33.573711369708946</v>
      </c>
      <c r="U102" s="15">
        <f t="shared" si="51"/>
        <v>2.505375514592828</v>
      </c>
      <c r="V102" s="14">
        <v>477403</v>
      </c>
      <c r="W102" s="14">
        <v>474787</v>
      </c>
      <c r="X102" s="14">
        <f t="shared" si="52"/>
        <v>477.403</v>
      </c>
      <c r="Y102" s="14">
        <f t="shared" si="53"/>
        <v>474.787</v>
      </c>
    </row>
    <row r="103" spans="1:25" ht="12.75">
      <c r="A103" s="13" t="s">
        <v>114</v>
      </c>
      <c r="B103" s="14">
        <v>64832769.299610004</v>
      </c>
      <c r="C103" s="14">
        <v>78917147.60985</v>
      </c>
      <c r="D103" s="14">
        <f t="shared" si="64"/>
        <v>50.84472458488777</v>
      </c>
      <c r="E103" s="14">
        <f t="shared" si="65"/>
        <v>60.54607568674943</v>
      </c>
      <c r="F103" s="15">
        <f t="shared" si="40"/>
        <v>9.701351101861661</v>
      </c>
      <c r="G103" s="14">
        <v>56143256.04223</v>
      </c>
      <c r="H103" s="14">
        <v>68562778.55001</v>
      </c>
      <c r="I103" s="14">
        <f t="shared" si="66"/>
        <v>44.030024038834206</v>
      </c>
      <c r="J103" s="14">
        <f t="shared" si="67"/>
        <v>52.602093526054084</v>
      </c>
      <c r="K103" s="15">
        <f t="shared" si="43"/>
        <v>8.572069487219878</v>
      </c>
      <c r="L103" s="14">
        <f t="shared" si="68"/>
        <v>8689513.257380001</v>
      </c>
      <c r="M103" s="14">
        <f t="shared" si="68"/>
        <v>10354369.059840009</v>
      </c>
      <c r="N103" s="14">
        <f t="shared" si="69"/>
        <v>6.814700546053566</v>
      </c>
      <c r="O103" s="14">
        <f t="shared" si="70"/>
        <v>7.943982160695344</v>
      </c>
      <c r="P103" s="15">
        <f t="shared" si="48"/>
        <v>1.1292816146417781</v>
      </c>
      <c r="Q103" s="14">
        <v>65720218.98269</v>
      </c>
      <c r="R103" s="14">
        <v>80791844.31752001</v>
      </c>
      <c r="S103" s="14">
        <f t="shared" si="71"/>
        <v>51.54070186931668</v>
      </c>
      <c r="T103" s="14">
        <f t="shared" si="72"/>
        <v>61.98436295624675</v>
      </c>
      <c r="U103" s="15">
        <f t="shared" si="51"/>
        <v>10.44366108693007</v>
      </c>
      <c r="V103" s="14">
        <v>1275113</v>
      </c>
      <c r="W103" s="14">
        <v>1303423</v>
      </c>
      <c r="X103" s="14">
        <f t="shared" si="52"/>
        <v>1275.113</v>
      </c>
      <c r="Y103" s="14">
        <f t="shared" si="53"/>
        <v>1303.423</v>
      </c>
    </row>
    <row r="104" spans="1:25" s="4" customFormat="1" ht="12.75">
      <c r="A104" s="16" t="s">
        <v>144</v>
      </c>
      <c r="B104" s="17">
        <v>271309076.26746</v>
      </c>
      <c r="C104" s="17">
        <v>310961760.52107006</v>
      </c>
      <c r="D104" s="17">
        <f t="shared" si="64"/>
        <v>28.74328825009447</v>
      </c>
      <c r="E104" s="17">
        <f t="shared" si="65"/>
        <v>32.75269950938323</v>
      </c>
      <c r="F104" s="22">
        <f t="shared" si="40"/>
        <v>4.009411259288758</v>
      </c>
      <c r="G104" s="17">
        <v>173461287.08253</v>
      </c>
      <c r="H104" s="17">
        <v>203832801.78291</v>
      </c>
      <c r="I104" s="17">
        <f t="shared" si="66"/>
        <v>18.377003244559482</v>
      </c>
      <c r="J104" s="17">
        <f t="shared" si="67"/>
        <v>21.469117282344975</v>
      </c>
      <c r="K104" s="22">
        <f t="shared" si="43"/>
        <v>3.0921140377854925</v>
      </c>
      <c r="L104" s="17">
        <f>SUM(L97:L103)</f>
        <v>97847789.18493</v>
      </c>
      <c r="M104" s="17">
        <f>SUM(M97:M103)</f>
        <v>107128958.73816001</v>
      </c>
      <c r="N104" s="17">
        <f t="shared" si="69"/>
        <v>10.366285005534989</v>
      </c>
      <c r="O104" s="17">
        <f t="shared" si="70"/>
        <v>11.283582227038247</v>
      </c>
      <c r="P104" s="22">
        <f t="shared" si="48"/>
        <v>0.917297221503258</v>
      </c>
      <c r="Q104" s="17">
        <v>277345016.07958</v>
      </c>
      <c r="R104" s="17">
        <v>319141564.84298</v>
      </c>
      <c r="S104" s="17">
        <f t="shared" si="71"/>
        <v>29.38275361655702</v>
      </c>
      <c r="T104" s="17">
        <f t="shared" si="72"/>
        <v>33.61425455252468</v>
      </c>
      <c r="U104" s="22">
        <f t="shared" si="51"/>
        <v>4.231500935967656</v>
      </c>
      <c r="V104" s="17">
        <f>SUM(V97:V103)</f>
        <v>9439041</v>
      </c>
      <c r="W104" s="17">
        <f>SUM(W97:W103)</f>
        <v>9494233</v>
      </c>
      <c r="X104" s="17">
        <f>SUM(X97:X103)</f>
        <v>9439.041000000001</v>
      </c>
      <c r="Y104" s="17">
        <f>SUM(Y97:Y103)</f>
        <v>9494.233</v>
      </c>
    </row>
    <row r="105" spans="1:25" s="4" customFormat="1" ht="12.75">
      <c r="A105" s="16" t="s">
        <v>145</v>
      </c>
      <c r="B105" s="17">
        <v>6534145551.355411</v>
      </c>
      <c r="C105" s="17">
        <v>7640955709.43997</v>
      </c>
      <c r="D105" s="17">
        <f t="shared" si="64"/>
        <v>45.73636473250609</v>
      </c>
      <c r="E105" s="17">
        <f t="shared" si="65"/>
        <v>53.42200969521738</v>
      </c>
      <c r="F105" s="22">
        <f t="shared" si="40"/>
        <v>7.685644962711294</v>
      </c>
      <c r="G105" s="17">
        <v>1509980845.0593398</v>
      </c>
      <c r="H105" s="17">
        <v>1767177387.1034303</v>
      </c>
      <c r="I105" s="17">
        <f t="shared" si="66"/>
        <v>10.569252571119424</v>
      </c>
      <c r="J105" s="17">
        <f t="shared" si="67"/>
        <v>12.355282650097667</v>
      </c>
      <c r="K105" s="22">
        <f t="shared" si="43"/>
        <v>1.7860300789782428</v>
      </c>
      <c r="L105" s="17">
        <f>SUM(L25,L38,L46,L62,L70,L84,L95,L104)</f>
        <v>5024164706.296069</v>
      </c>
      <c r="M105" s="17">
        <f>SUM(M25,M38,M46,M62,M70,M84,M95,M104)</f>
        <v>5873778322.336541</v>
      </c>
      <c r="N105" s="17">
        <f t="shared" si="69"/>
        <v>35.16711216138665</v>
      </c>
      <c r="O105" s="17">
        <f t="shared" si="70"/>
        <v>41.06672704511973</v>
      </c>
      <c r="P105" s="22">
        <f t="shared" si="48"/>
        <v>5.899614883733079</v>
      </c>
      <c r="Q105" s="17">
        <v>6634122108.52648</v>
      </c>
      <c r="R105" s="17">
        <v>7676077362.98375</v>
      </c>
      <c r="S105" s="17">
        <f t="shared" si="71"/>
        <v>46.43616002288307</v>
      </c>
      <c r="T105" s="17">
        <f t="shared" si="72"/>
        <v>53.667563967153534</v>
      </c>
      <c r="U105" s="22">
        <f t="shared" si="51"/>
        <v>7.231403944270461</v>
      </c>
      <c r="V105" s="17">
        <f>SUM(V25,V38,V46,V62,V70,V84,V95,V104)</f>
        <v>142865433</v>
      </c>
      <c r="W105" s="17">
        <f>SUM(W25,W38,W46,W62,W70,W84,W95,W104)</f>
        <v>143030106</v>
      </c>
      <c r="X105" s="17">
        <f>SUM(X25,X38,X46,X62,X70,X84,X95,X104)</f>
        <v>142865.433</v>
      </c>
      <c r="Y105" s="17">
        <f>SUM(Y25,Y38,Y46,Y62,Y70,Y84,Y95,Y104)</f>
        <v>143030.106</v>
      </c>
    </row>
    <row r="106" ht="15.75" customHeight="1"/>
    <row r="107" spans="22:24" ht="12.75">
      <c r="V107" s="2"/>
      <c r="W107" s="2"/>
      <c r="X107" s="2"/>
    </row>
  </sheetData>
  <sheetProtection selectLockedCells="1" selectUnlockedCells="1"/>
  <mergeCells count="13">
    <mergeCell ref="A3:A4"/>
    <mergeCell ref="B3:C3"/>
    <mergeCell ref="D3:E3"/>
    <mergeCell ref="F3:F4"/>
    <mergeCell ref="G3:H3"/>
    <mergeCell ref="I3:J3"/>
    <mergeCell ref="K3:K4"/>
    <mergeCell ref="L3:M3"/>
    <mergeCell ref="N3:O3"/>
    <mergeCell ref="P3:P4"/>
    <mergeCell ref="Q3:R3"/>
    <mergeCell ref="S3:T3"/>
    <mergeCell ref="U3:U4"/>
  </mergeCells>
  <printOptions/>
  <pageMargins left="0.39375" right="0.19652777777777777" top="0.39375" bottom="0.39375" header="0.5118055555555555" footer="0"/>
  <pageSetup horizontalDpi="300" verticalDpi="300" orientation="landscape" paperSize="9" scale="7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Государственная Дума РФ</cp:lastModifiedBy>
  <cp:lastPrinted>2012-03-01T13:23:48Z</cp:lastPrinted>
  <dcterms:created xsi:type="dcterms:W3CDTF">2008-09-05T10:47:59Z</dcterms:created>
  <dcterms:modified xsi:type="dcterms:W3CDTF">2012-03-01T13:25:55Z</dcterms:modified>
  <cp:category/>
  <cp:version/>
  <cp:contentType/>
  <cp:contentStatus/>
</cp:coreProperties>
</file>