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9" activeTab="0"/>
  </bookViews>
  <sheets>
    <sheet name="лист 1" sheetId="1" r:id="rId1"/>
    <sheet name="лист 2" sheetId="2" r:id="rId2"/>
    <sheet name="лист 3" sheetId="3" r:id="rId3"/>
  </sheets>
  <definedNames>
    <definedName name="_xlnm.Print_Area" localSheetId="0">'лист 1'!$A$1:$L$716</definedName>
    <definedName name="_xlnm.Print_Titles" localSheetId="0">'лист 1'!$3:$7</definedName>
  </definedNames>
  <calcPr fullCalcOnLoad="1"/>
</workbook>
</file>

<file path=xl/sharedStrings.xml><?xml version="1.0" encoding="utf-8"?>
<sst xmlns="http://schemas.openxmlformats.org/spreadsheetml/2006/main" count="869" uniqueCount="281">
  <si>
    <t>Уточненные данные по состоянию на 15.03.12</t>
  </si>
  <si>
    <t>Форма № 1-НМ</t>
  </si>
  <si>
    <t xml:space="preserve">Начисление и поступление налогов, сборов и иных обязательных платежей 
в консолидированный бюджет Российской Федерации </t>
  </si>
  <si>
    <t>по состоянию на  1 января 2012 года</t>
  </si>
  <si>
    <t xml:space="preserve"> РАЗДЕЛ I</t>
  </si>
  <si>
    <t>тыс. рублей</t>
  </si>
  <si>
    <t xml:space="preserve">Код 
стро-ки
</t>
  </si>
  <si>
    <t>ПОСТУПИЛО</t>
  </si>
  <si>
    <t>Темп 
в
 %%</t>
  </si>
  <si>
    <t>Отклонение 
(+,-)</t>
  </si>
  <si>
    <t>Начислено
к уплате в 
текущем году</t>
  </si>
  <si>
    <t>01.01.2011             12 мес.</t>
  </si>
  <si>
    <t>01.01.2012             12 мес.</t>
  </si>
  <si>
    <t>октябрь</t>
  </si>
  <si>
    <t>ноябрь</t>
  </si>
  <si>
    <t>декабрь</t>
  </si>
  <si>
    <t xml:space="preserve"> ВСЕГО ПО НАЛОГОВЫМ И ДРУГИМ ДОХОДАМ
 (1020 + 2370)</t>
  </si>
  <si>
    <t xml:space="preserve">    в федеральный бюджет </t>
  </si>
  <si>
    <t xml:space="preserve">    в консолидированный бюджет субъекта РФ 
    (включая данные гр. 3 по стр. 3300, 3400, 3500)</t>
  </si>
  <si>
    <t xml:space="preserve">          из него - в  местные бюджеты (включая 
          данные гр. 4 по стр. 3300, 3400, 3500)</t>
  </si>
  <si>
    <r>
      <t xml:space="preserve"> </t>
    </r>
    <r>
      <rPr>
        <sz val="10"/>
        <rFont val="Arial"/>
        <family val="2"/>
      </rPr>
      <t>НАЛОГОВЫЕ ДОХОДЫ
 (1030 + 1200 + 1425 + 1510 + 1720 + 1840 
 + 1970 + 3300 + 3400 + 3500)</t>
    </r>
  </si>
  <si>
    <t xml:space="preserve"> НАЛОГИ НА ПРИБЫЛЬ, ДОХОДЫ  (1040 + 1130)</t>
  </si>
  <si>
    <t xml:space="preserve">    в консолидированный бюджет субъекта РФ </t>
  </si>
  <si>
    <t xml:space="preserve">          из него - в местные бюджеты </t>
  </si>
  <si>
    <t xml:space="preserve"> Налог на прибыль организаций                                     
 (1050 + 1070 + 1080 + 1090 + 1100 + 1110 
 + 1120)</t>
  </si>
  <si>
    <t xml:space="preserve">                  в том числе:</t>
  </si>
  <si>
    <t xml:space="preserve">     Налог на прибыль организаций, зачисляемый 
     в бюджеты бюджетной системы Российской 
     Федерации по соответствующим ставкам
     (1055 + 1060 + 1063 + 1066)</t>
  </si>
  <si>
    <t xml:space="preserve">           в федеральный бюджет </t>
  </si>
  <si>
    <t xml:space="preserve">           в консолидированный бюджет субъекта РФ </t>
  </si>
  <si>
    <t xml:space="preserve">                 из него - в местные бюджеты </t>
  </si>
  <si>
    <t xml:space="preserve">                              из него:</t>
  </si>
  <si>
    <t xml:space="preserve">     налог на прибыль организаций, зачисляемый </t>
  </si>
  <si>
    <t xml:space="preserve">     налог на прибыль организаций для сельско-
     хозяйственных товаропроизводителей, 
     не перешедших на систему налогообложения 
     для сельскохозяйственных товаропроизводи-
     телей (единый сельскохозяйственный налог), 
     по деятельности, связанной с реализацией 
     произведенной ими сельскохозяйственной 
     продукции, а также с реализацией 
     произведенной и переработанной данными
     организациями собственной
     сельскохозяйственной продукции</t>
  </si>
  <si>
    <t xml:space="preserve">     Налог на прибыль организаций при выполне-
     нии соглашений о разделе продукции,
     заключенных до вступления в силу Федераль-
     ного Закона "О соглашениях о разделе продук-
     ции" и не предусматривающих специальные
     налоговые ставки для зачисления указанного 
     налога в федеральный бюджет и бюджеты 
     субъектов Российской Федерации</t>
  </si>
  <si>
    <t xml:space="preserve">     Налог на прибыль организаций с доходов 
     иностранных организаций, не связанных с 
     деятельностью в Российской Федерации 
     через постоянное представительство, за 
     исключением доходов, полученных в виде 
     дивидендов и процентов  по государственным 
     и муниципальным ценным бумагам</t>
  </si>
  <si>
    <t xml:space="preserve">     Налог на прибыль организаций с доходов, 
     полученных в виде дивидендов от российских 
     организаций российскими организациями</t>
  </si>
  <si>
    <t xml:space="preserve">     Налог на прибыль организаций с доходов, 
     полученных в виде дивидендов от российских
     организаций иностранными организациями и 
     от иностранных организаций российскими 
     организациями  (1100+1110)</t>
  </si>
  <si>
    <t xml:space="preserve">     Налог на прибыль организаций с доходов, 
     полученных в виде дивидендов от российских
     организаций иностранными организациями</t>
  </si>
  <si>
    <t xml:space="preserve">     Налог на прибыль организаций с доходов, 
     полученных в виде дивидендов от иностран-
     ных организаций российскими организациями</t>
  </si>
  <si>
    <t xml:space="preserve">     Налог на прибыль организаций с доходов, 
     полученных в виде процентов по государствен-
     ным и муниципальным ценным бумагам</t>
  </si>
  <si>
    <t xml:space="preserve"> Налог на доходы физических лиц  
 (1140 + 1145 + 1150 + 1170 + 1180 + 1190 + 1195 + 1197)</t>
  </si>
  <si>
    <t>Х</t>
  </si>
  <si>
    <t xml:space="preserve">                       в том числе:</t>
  </si>
  <si>
    <t xml:space="preserve">     Налог на доходы физических лиц с доходов,            
     полученных физическими лицами, 
     являющимися налоговыми резидентами 
     Российской Федерации в виде дивидендов от
     долевого участия в деятельности организаций </t>
  </si>
  <si>
    <t xml:space="preserve">     Налог на доходы физических лиц с доходов,            
     полученных физическими лицами, не
     являющимися налоговыми резидентами 
     Российской Федерации в виде дивидендов от
     долевого участия в деятельности организаций </t>
  </si>
  <si>
    <t xml:space="preserve">    Налог на доходы физических лиц с доходов, 
    облагаемых по налоговой ставке, установ-
    ленной пунктом 1 статьи 224 Налогового 
    кодекса Российской Федерации  (1155 + 1160)</t>
  </si>
  <si>
    <t xml:space="preserve">    Налог на доходы физических лиц с доходов, 
    облагаемых по налоговой ставке, установ-
    ленной пунктом 1 статьи 224 Налогового 
    кодекса Российской Федерации, за исклю-
    чением доходов, полученных физическими
    лицами, зарегистрированными в качестве 
    индивидуальных предпринимателей, частных 
    нотариусов и других лиц, занимающихся 
    частной практикой</t>
  </si>
  <si>
    <t xml:space="preserve">    Налог на доходы физических лиц с доходов, 
    облагаемых по налоговой ставке, установ-
    ленной пунктом 1 статьи 224 Налогового 
    кодекса Российской Федерации и полученных 
    физическими лицами, зарегистрированными 
    в качестве индивидуальных предпринима-
    телей, частных нотариусов и других лиц, 
    занимающихся частной практикой</t>
  </si>
  <si>
    <t xml:space="preserve">     Налог на доходы физических лиц с доходов, 
     полученных физическими лицами, не являю-
     щимися налоговыми резидентами 
     Российской Федерации</t>
  </si>
  <si>
    <t xml:space="preserve">    Налог на доходы физических лиц с доходов, 
    полученных в виде выигрышей и призов в 
    проводимых конкурсах, играх и других меро-
    приятиях в целях рекламы товаров, работ и 
    услуг, процентных доходов по вкладам в 
    банках, в виде материальной выгоды 
    от экономии на процентах при получении 
    заемных (кредитных) средств   </t>
  </si>
  <si>
    <t xml:space="preserve">    Налог на доходы физических лиц с доходов, 
    полученных в виде процентов по облигациям 
    с ипотечным покрытием, эмитированным 
    до 1 января 2007 года, а также с доходов 
    учредителей доверительного управления 
    ипотечным покрытием, полученных на 
    основании приобретения ипотечных серти-
    фикатов участия, выданных управляющим 
    ипотечным покрытием до 1 января 2007 года </t>
  </si>
  <si>
    <t xml:space="preserve">    Налог на доходы физических лиц с доходов, 
    полученных физическими лицами, 
    не являющимися налоговыми резидентами 
    Российской Федерации, в отношении которых 
    применяются налоговые ставки,
    установленные в Соглашениях об избежании 
    двойного налогообложения</t>
  </si>
  <si>
    <t xml:space="preserve">    Налог на доходы физических лиц с доходов, 
    полученных физическими лицами, 
    являющимися иностранными гражданами, 
    осуществляющими трудовую деятельность 
    по найму у физических лиц на основании 
    патента</t>
  </si>
  <si>
    <t>X</t>
  </si>
  <si>
    <t xml:space="preserve"> НАЛОГИ НА ТОВАРЫ (РАБОТЫ, УСЛУГИ), 
 РЕАЛИЗУЕМЫЕ НА ТЕРРИТОРИИ 
 РОССИЙСКОЙ ФЕДЕРАЦИИ  (1210 + 1220)</t>
  </si>
  <si>
    <t xml:space="preserve"> Налог на добавленную стоимость на товары 
 (работы, услуги), реализуемые на территории 
 Российской Федерации</t>
  </si>
  <si>
    <t xml:space="preserve"> Акцизы по подакцизным товарам (продукции), 
 производимым на территории Российской 
 Федерации  (1230 + 1250 + 1260 + 1270 + 1300 
 + 1310 + 1320 + 1330 + 1340 + 1350 + 1360 
 + 1370 + 1380 + 1390)</t>
  </si>
  <si>
    <t xml:space="preserve">     Акцизы на спирт этиловый из всех видов 
     сырья (в том числе этиловый спирт-сырец 
     из всех видов сырья), производимый на 
     территории Российской Федерации 
     (1235 + 1240)</t>
  </si>
  <si>
    <t xml:space="preserve">                  из них:</t>
  </si>
  <si>
    <t xml:space="preserve">     Акцизы на спирт этиловый (в том числе 
     этиловый спирт-сырец) из пищевого сырья, 
     производимый на территории 
     Российской Федерации</t>
  </si>
  <si>
    <t xml:space="preserve">     Акцизы на спирт этиловый (в том числе 
     этиловый спирт-сырец) из всех видов сырья, 
     за исключением пищевого, производимый на 
     территории Российской Федерации</t>
  </si>
  <si>
    <t xml:space="preserve">     Акцизы на спиртосодержащую продукцию, 
     производимую на территории 
     Российской Федерации</t>
  </si>
  <si>
    <t xml:space="preserve">     Акцизы на табачную продукцию, производи-
     мую на территории Российской Федерации</t>
  </si>
  <si>
    <t xml:space="preserve">    Акцизы на бензин, производимый 
    на территории Российской Федерации
    (1280 + 1290)</t>
  </si>
  <si>
    <t xml:space="preserve">     Акцизы на автомобильный бензин, производи-
     мый на территории Российской Федерации</t>
  </si>
  <si>
    <t xml:space="preserve">     Акцизы на прямогонный бензин,
     производимый на территории 
     Российской Федерации</t>
  </si>
  <si>
    <t xml:space="preserve">     Акцизы на автомобильный бензин, дизельное 
     топливо, моторные масла для дизельных и 
     (или) карбюраторных (инжекторных) двига-
     телей, производимые на территории Рос-
     сийской Федерации (в части погашения 
     задолженности прошлых лет, образовавшей-
     ся до 1 января 2003 года)</t>
  </si>
  <si>
    <t xml:space="preserve">     Акцизы на автомобили легковые и мотоциклы, 
     производимые на территории 
     Российской Федерации</t>
  </si>
  <si>
    <t xml:space="preserve">     Акцизы на дизельное топливо, производимое 
     на территории Российской Федерации</t>
  </si>
  <si>
    <t xml:space="preserve">     Акцизы на моторные масла для дизельных и 
     (или) карбюраторных (инжекторных) двигате-
     лей, производимые на территории 
     Российской Федерации</t>
  </si>
  <si>
    <t xml:space="preserve">     Акцизы на вина, производимые на территории 
     Российской Федерации</t>
  </si>
  <si>
    <t xml:space="preserve">     Акцизы на пиво, производимое на территории
     Российской Федерации</t>
  </si>
  <si>
    <t xml:space="preserve">     Акцизы на алкогольную продукцию с объем-
     ной долей спирта этилового свыше 25 процен-
     тов (за исключением вин), производимую на 
     территории Российской Федерации </t>
  </si>
  <si>
    <t xml:space="preserve">     Акцизы на алкогольную продукцию с объем-
     ной долей спирта этилового свыше 9 до 25 
     процентов включительно (за исключением 
     вин), производимую на территории 
     Российской Федерации</t>
  </si>
  <si>
    <t xml:space="preserve">    Акцизы на алкогольную продукцию с объемной 
    долей спирта этилового до 9 процентов вклю-
    чительно (за исключением вин), производимую 
    на территории Российской Федерации</t>
  </si>
  <si>
    <t xml:space="preserve">    Акцизы на алкогольную продукцию с объемной 
    долей спирта этилового свыше 9 процентов (за 
    исключением вин), производимую на террито-
    рии Российской Федерации, в части сумм по 
    расчетам за 2003 год  (1400 + 1410 + 1420)</t>
  </si>
  <si>
    <t xml:space="preserve">    Акцизы на алкогольную продукцию с объемной
    долей спирта этилового свыше 9 процентов (за 
    исключением вин) при реализации производи-
    телями, за исключением реализации на акциз-
    ные склады в части сумм по расчетам за 2003 г.</t>
  </si>
  <si>
    <t xml:space="preserve">     Акцизы на алкогольную продукцию с объемной 
     долей спирта этилового свыше 9 процентов (за 
     исключением вин) при реализации производи-
     телями на акцизные склады в части сумм по 
     расчетам за 2003 год</t>
  </si>
  <si>
    <t xml:space="preserve">     Акцизы на алкогольную продукцию с объемной 
     долей спирта этилового свыше 9 процентов (за 
     исключением вин) при реализации с акцизных 
     складов в части сумм по расчетам за 2003 год</t>
  </si>
  <si>
    <t xml:space="preserve"> НАЛОГИ НА ТОВАРЫ, ВВОЗИМЫЕ 
НА ТЕРРИТОРИЮ РОССИЙСКОЙ ФЕДЕРАЦИИ ИЗ РЕСПУБЛИКИ БЕЛАРУСЬ И РЕСПУБЛИКИ КАЗАХСТАН (1430+1440)</t>
  </si>
  <si>
    <t xml:space="preserve"> НАЛОГ НА ДОБАВЛЕННУЮ СТОИМОСТЬ НА 
 ТОВАРЫ, ВВОЗИМЫЕ НА ТЕРРИТОРИЮ РОС-
 СИЙСКОЙ ФЕДЕРАЦИИ </t>
  </si>
  <si>
    <t xml:space="preserve"> АКЦИЗЫ ПО ПОДАКЦИЗНЫМ ТОВАРАМ 
 (ПРОДУКЦИИ), ВВОЗИМЫМ НА ТЕРРИТОРИЮ 
 РОССИЙСКОЙ ФЕДЕРАЦИИ   (1445 + 1450 + 1455 + 1460  + 1465 + 1470 + 1475 + 1480 + 1485 + 1490 + 1495 + 1500+1505)</t>
  </si>
  <si>
    <t xml:space="preserve">     Акцизы на спирт этиловый из всех видов 
     сырья, ввозимый на территорию Российской 
     Федерации</t>
  </si>
  <si>
    <t xml:space="preserve">    Акцизы на спиртосодержащую продукцию, 
    ввозимую на территорию Российской 
    Федерации</t>
  </si>
  <si>
    <t xml:space="preserve">    Акцизы на табачную продукцию, ввозимую на 
    территорию Российской Федерации</t>
  </si>
  <si>
    <t xml:space="preserve">    Акцизы на автомобильный бензин, ввозимый 
    на территорию Российской Федерации</t>
  </si>
  <si>
    <t xml:space="preserve">    Акцизы на автомобили легковые и мотоциклы, 
    ввозимые на территорию Российской 
    Федерации</t>
  </si>
  <si>
    <t xml:space="preserve">    Акцизы на дизельное топливо, ввозимое на 
    территорию Российской Федерации</t>
  </si>
  <si>
    <t xml:space="preserve">    Акцизы на моторные масла для дизельных и 
    (или) карбюраторных (инжекторных) двига-
    телей, ввозимые на территорию Российской 
    Федерации</t>
  </si>
  <si>
    <t xml:space="preserve">    Акцизы на вина, ввозимые на территорию 
    Российской Федерации</t>
  </si>
  <si>
    <t xml:space="preserve">    Акцизы на пиво, ввозимое на территорию 
    Российской Федерации</t>
  </si>
  <si>
    <t xml:space="preserve">    Акцизы на алкогольную продукцию с объем-
    ной долей спирта этилового свыше 25 про-
    центов (за исключением вин), ввозимую на
    территорию Российской Федерации</t>
  </si>
  <si>
    <t xml:space="preserve">    Акцизы на алкогольную продукцию с объем-
    ной долей спирта этилового свыше 9 до 25 
    процентов включительно (за исключением 
    вин), ввозимую на территорию Российской 
    Федерации</t>
  </si>
  <si>
    <t xml:space="preserve">    Акцизы на алкогольную продукцию с объем-
    ной долей спирта этилового до 9 процентов
    включительно (за исключением вин), ввози-
    мую на территорию Российской Федерации</t>
  </si>
  <si>
    <t xml:space="preserve">    Акцизы на прямогонный бензин, ввозимый на
    территорию Российской Федерации</t>
  </si>
  <si>
    <t xml:space="preserve"> НАЛОГИ НА ИМУЩЕСТВО
 (1520 + 1570 + 1590 + 1610 + 1630 + 1690)</t>
  </si>
  <si>
    <t xml:space="preserve">    Налог на имущество физических лиц
    (1530 + 1540 + 1550 + 1560)</t>
  </si>
  <si>
    <t xml:space="preserve">    Налог на имущество физических лиц, 
    взимаемый по ставкам, применяемым к 
    объектам налогообложения, расположенным 
    в границах внутригородских муниципальных 
    образований городов федерального значения 
    Москвы и Санкт-Петербурга</t>
  </si>
  <si>
    <t xml:space="preserve">    Налог на имущество физических лиц, 
    взимаемый по ставкам, применяемым к 
    объектам налогообложения, расположенным 
    в границах городских округов </t>
  </si>
  <si>
    <t xml:space="preserve">    Налог на имущество физических лиц, 
    взимаемый по ставкам, применяемым к 
    объектам налогообложения, расположенным 
    в границах межселенных территорий </t>
  </si>
  <si>
    <t xml:space="preserve">    Налог на имущество физических лиц, 
    взимаемый по ставкам, применяемым 
    к объектам налогообложения, расположенным 
    в границах поселений </t>
  </si>
  <si>
    <t xml:space="preserve"> Налог на имущество организаций (1575 + 1580)</t>
  </si>
  <si>
    <t xml:space="preserve">                  из него:</t>
  </si>
  <si>
    <t xml:space="preserve">     Налог на имущество организаций по имуще-
     ству, не входящему в Единую систему 
     газоснабжения</t>
  </si>
  <si>
    <t xml:space="preserve">     Налог на имущество организаций по имуще-
     ству, входящему в Единую систему 
     газоснабжения</t>
  </si>
  <si>
    <t xml:space="preserve"> Транспортный налог (1595 + 1600)</t>
  </si>
  <si>
    <t xml:space="preserve">     Транспортный налог с организаций</t>
  </si>
  <si>
    <t xml:space="preserve">     Транспортный налог с физических лиц</t>
  </si>
  <si>
    <t xml:space="preserve"> Налог на игорный бизнес </t>
  </si>
  <si>
    <t xml:space="preserve"> Земельный налог (1635 + 1660)</t>
  </si>
  <si>
    <t xml:space="preserve">    Земельный налог, взимаемый по ставкам, 
    установленным в соответствии с подпунктом 1 
    пункта 1 статьи 394 Налогового кодекса 
    Российской Федерации 
    (1640 + 1645 + 1650 + 1655)</t>
  </si>
  <si>
    <t xml:space="preserve">                 из него:</t>
  </si>
  <si>
    <t xml:space="preserve">    Земельный налог, взимаемый по ставкам, 
    установленным в соответствии с подпунктом 1 
    пункта 1 статьи 394 Налогового кодекса Россий-
    ской Федерации и применяемым к объектам 
    налогообложения, расположенным в границах
    внутригородских муниципальных образований 
    городов федерального значения Москвы 
    и Санкт-Петербурга </t>
  </si>
  <si>
    <t xml:space="preserve">    Земельный налог, взимаемый по ставкам, 
     установленным в соответствии с подпунктом 1 
     пункта 1 статьи 394 Налогового кодекса Россий-
     ской Федерации и применяемым к объектам 
     налогообложения, расположенным в границах 
     городских округов   </t>
  </si>
  <si>
    <t xml:space="preserve">    Земельный налог, взимаемый по ставкам, 
    установленным в соответствии с подпунктом 1 
    пункта 1 статьи 394 Налогового кодекса Россий-
    ской Федерации и применяемым к объектам 
    налогообложения, расположенным в границах 
    межселенных территорий     </t>
  </si>
  <si>
    <t xml:space="preserve">    Земельный налог, взимаемый по ставкам, 
    установленным в соответствии с подпунктом 1 
    пункта 1 статьи 394 Налогового кодекса Россий-
    ской Федерации и применяемым к объектам 
    налогообложения, расположенным в границах 
    поселений       </t>
  </si>
  <si>
    <t xml:space="preserve">     Земельный налог, взимаемый по ставкам, 
     установленным в соответствии с подпунктом 2 
     пункта 1 статьи 394 Налогового кодекса 
     Российской Федерации 
     (1665 + 1670 + 1675 + 1680)</t>
  </si>
  <si>
    <t xml:space="preserve">    Земельный налог, взимаемый по ставкам, 
    установленным в соответствии с подпунктом 2 
    пункта 1 статьи 394 Налогового кодекса Россий-
    ской Федерациии и применяемым к объектам 
    налогообложения, расположенным в границах
    внутригородских муниципальных образований 
    городов федерального значения Москвы 
    и Санкт-Петербурга  </t>
  </si>
  <si>
    <t xml:space="preserve">    Земельный налог, взимаемый по ставкам, 
    установленным в соответствии с подпунктом 2 
    пункта 1 статьи 394 Налогового кодекса Россий-
    ской Федерациии и применяемым к объектам 
    налогообложения, расположенным в границах 
    городских округов     </t>
  </si>
  <si>
    <t xml:space="preserve">    Земельный налог, взимаемый по ставкам, 
    установленным в соответствии с подпунктом 2 
    пункта 1 статьи 394 Налогового кодекса Россий-
    ской Федерациии и применяемым к объектам 
    налогообложения, расположенным в границах 
    межселенных территорий     </t>
  </si>
  <si>
    <t xml:space="preserve">    Земельный налог, взимаемый по ставкам, 
    установленным в соответствии с подпунктом 2 
    пункта 1 статьи 394 Налогового кодекса Россий-
    ской Федерациии и применяемым к объектам 
    налогообложения, расположенным в границах 
    поселений        </t>
  </si>
  <si>
    <t xml:space="preserve"> Налог на недвижимость, взимаемый с объектов 
 недвижимого имущества, расположенных в 
 границах городов Великий Новгород и Тверь</t>
  </si>
  <si>
    <t xml:space="preserve"> НАЛОГИ, СБОРЫ И РЕГУЛЯРНЫЕ ПЛАТЕЖИ ЗА 
 ПОЛЬЗОВАНИЕ ПРИРОДНЫМИ РЕСУРСАМИ
 (1730 + 1790 + 1810 + 1820)</t>
  </si>
  <si>
    <t xml:space="preserve"> Налог на добычу полезных ископаемых 
 (1740 + 1760 + 1770 + 1780 + 1785)</t>
  </si>
  <si>
    <t xml:space="preserve">     Налог на добычу полезных ископаемых в виде 
     углеводородного сырья (1745 + 1750 + 1755)</t>
  </si>
  <si>
    <t xml:space="preserve">                         из него:</t>
  </si>
  <si>
    <t xml:space="preserve">     нефть</t>
  </si>
  <si>
    <t xml:space="preserve">     газ горючий природный из всех видов 
     месторождений углеводородного сырья</t>
  </si>
  <si>
    <t xml:space="preserve">     газовый конденсат из всех видов 
     месторождений углеводородного сырья</t>
  </si>
  <si>
    <t xml:space="preserve">     Налог на добычу общераспространенных 
     полезных ископаемых</t>
  </si>
  <si>
    <t xml:space="preserve">    Налог на добычу прочих полезных ископаемых 
    (за исключением полезных ископаемых в виде 
     природных алмазов)</t>
  </si>
  <si>
    <t xml:space="preserve">     Налог на добычу полезных ископаемых 
     на континентальном шельфе Российской 
     Федерации, в исключительной экономической
     зоне Российской Федерации, при добыче 
     полезных ископаемых из недр за пределами 
     территории Российской Федерации</t>
  </si>
  <si>
    <t xml:space="preserve">    Налог на добычу полезных ископаемых 
    в виде природных алмазов</t>
  </si>
  <si>
    <t xml:space="preserve"> Регулярные платежи за добычу полезных 
 ископаемых (роялти) при выполнении соглаше-
 ний о разделе продукции  (1795 + 1800 + 1805) </t>
  </si>
  <si>
    <t xml:space="preserve">     Регулярные платежи за добычу полезных 
     ископаемых (роялти) при выполнении согла-
     шений о разделе продукции в виде углеводо-
     родного сырья (газ горючий природный) </t>
  </si>
  <si>
    <t xml:space="preserve">     Регулярные платежи за добычу полезных 
     ископаемых (роялти) при выполнении согла-
     шений о разделе продукции в виде углеводо-
     родного сырья, за исключением газа горючего 
     природного </t>
  </si>
  <si>
    <t xml:space="preserve">     Регулярные платежи за добычу полезных иско-
     паемых (роялти) на континентальном шельфе 
     Российской Федерации, в исключительной 
     экономической зоне Российской Федерации, 
     за пределами территории Российской Феде-
     рации при выполнении соглашений о 
     разделе продукции</t>
  </si>
  <si>
    <t xml:space="preserve"> Водный налог</t>
  </si>
  <si>
    <t xml:space="preserve"> Сборы за пользование объектами животного 
 мира и за пользование объектами водных биоло-
 гических ресурсов (1825 + 1830 + 1835)</t>
  </si>
  <si>
    <t xml:space="preserve">     Сбор за пользование объектами 
     животного мира </t>
  </si>
  <si>
    <t xml:space="preserve">     Сбор за пользование объектами водных 
     биологических ресурсов (исключая внутренние 
     водные объекты) </t>
  </si>
  <si>
    <t xml:space="preserve">     Сбор за пользование объектами водных 
     биологических ресурсов (по внутренним 
     водным объектам) </t>
  </si>
  <si>
    <r>
      <t xml:space="preserve"> ГОСУДАРСТВЕННАЯ ПОШЛИНА, СБОРЫ  
 (1850+1860+1890+1920</t>
    </r>
    <r>
      <rPr>
        <sz val="10"/>
        <rFont val="Arial"/>
        <family val="2"/>
      </rPr>
      <t>+1930+1940+1950)</t>
    </r>
  </si>
  <si>
    <t xml:space="preserve">                  из нее:</t>
  </si>
  <si>
    <t xml:space="preserve">     Государственная пошлина по делам, 
     рассматриваемым в арбитражных судах</t>
  </si>
  <si>
    <t xml:space="preserve">     Государственная пошлина по делам, 
     рассматриваемым Конституционным Судом 
     Российской Федерации и конституционными 
     (уставными) судами субъектов 
     Российской Федерации  (1870 + 1880)</t>
  </si>
  <si>
    <t xml:space="preserve">     Государственная пошлина по делам, 
     рассматриваемым Конституционным Судом
     Российской Федерации</t>
  </si>
  <si>
    <t xml:space="preserve">     Государственная пошлина по делам, 
     рассматриваемым конституционными 
     (уставными) судами субъектов 
     Российской Федерации </t>
  </si>
  <si>
    <t xml:space="preserve">     Государственная пошлина по делам, 
     рассматриваемым в судах общей юрисдикции, 
     мировыми судъями  (1900 + 1910)</t>
  </si>
  <si>
    <t xml:space="preserve">     Государственная пошлина по делам, 
     рассматриваемым в судах общей юрисдикции, 
     мировыми судъями (за исключением 
     Верховного Суда Российской Федерации)</t>
  </si>
  <si>
    <t xml:space="preserve">     Государственная пошлина по делам, 
     рассматриваемым Верховным Судом 
     Российской Федерации</t>
  </si>
  <si>
    <t xml:space="preserve">    Государственная пошлина за государственную 
    регистрацию юридического лица, физических 
    лиц в качестве индивидуальных предпринима-
    телей, изменений, вносимых в учредительные 
    документы юридического лица, за государ-
    ственную регистрацию ликвидации юриди-
    ческого лица и другие юридически значимые 
    действия</t>
  </si>
  <si>
    <t xml:space="preserve">     Государственная пошлина за право использо-
     вания наименований "Россия", "Российская 
     Федерация" и образованных на их основе слов 
     и словосочетаний в наименованиях юридичес-
     ких лиц</t>
  </si>
  <si>
    <t xml:space="preserve">     Государственная пошлина за совершение 
     действий, связанных с лицензированием, 
     с проведением аттестации в случаях, если
     такая аттестация предусмотрена законода-
     тельством Российской Федерации</t>
  </si>
  <si>
    <t xml:space="preserve">    Прочие государственные пошлины за
    государственную регистрацию, а также за 
    совершение прочих юридически значимых 
    действий</t>
  </si>
  <si>
    <t xml:space="preserve"> ПОСТУПЛЕНИЯ В СЧЕТ ПОГАШЕНИЯ ЗАДОЛ-
 ЖЕННОСТИ И ПО ПЕРЕРАСЧЕТАМ ПО ОТМЕ-
 НЕННЫМ НАЛОГАМ, СБОРАМ И ИНЫМ 
  НАЛОГОВЫМ ПЛАТЕЖАМ
 (1980 + 1990 + 2010 + 2150 + 2200 + 2260 
 + 2300 + 2360)</t>
  </si>
  <si>
    <t xml:space="preserve"> Налог на прибыль организаций, зачислявшийся 
 до 1 января 2005 года в местные бюджеты
 (1982 + 1984 + 1986) </t>
  </si>
  <si>
    <t xml:space="preserve">     Налог на прибыль организаций, зачисляв-
     шийся до 1 января 2005 года в местные 
     бюджеты, мобилизуемый на территориях 
     внутригородских муниципальных образований 
     городов федерального значения Москвы 
     и Санкт-Петербурга</t>
  </si>
  <si>
    <t xml:space="preserve">     Налог на прибыль организаций, зачисляв-
     шийся до 1 января 2005 года в местные 
     бюджеты, мобилизуемый на территориях 
     городских округов</t>
  </si>
  <si>
    <t xml:space="preserve">     Налог на прибыль организаций, зачисляв-
     шийся до 1 января 2005 года в местные 
     бюджеты, мобилизуемый на территориях 
     муниципальных районов </t>
  </si>
  <si>
    <t xml:space="preserve"> Акцизы (1995 + 2000 + 2005)</t>
  </si>
  <si>
    <t xml:space="preserve">     Акцизы на природный газ</t>
  </si>
  <si>
    <t xml:space="preserve">     Акцизы на нефть и стабильный газовый 
     конденсат</t>
  </si>
  <si>
    <t xml:space="preserve">     Акцизы на ювелирные изделия</t>
  </si>
  <si>
    <r>
      <t xml:space="preserve"> Платежи за пользование природными ресур-
 сами (2020 + 2030 + 2060 + 2070 + 2080 + 2090 
 + 2110 + 2130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+ 2146)</t>
    </r>
  </si>
  <si>
    <t xml:space="preserve">     Платежи за проведение поисковых и 
     разведочных работ (2022 + 2024 + 2026)</t>
  </si>
  <si>
    <t xml:space="preserve">                          из них:</t>
  </si>
  <si>
    <t xml:space="preserve">         Платежи за проведение поисковых и разве-
         дочных работ, мобилизуемые на террито-
         риях внутригородских муниципальных 
         образований городов федерального 
         значения Москвы и Санкт-Петербурга</t>
  </si>
  <si>
    <t xml:space="preserve">         Платежи за проведение поисковых и разве-
         дочных работ, мобилизуемые на террито-
         риях городских округов</t>
  </si>
  <si>
    <t xml:space="preserve">         Платежи за проведение поисковых и разве-
         дочных работ, мобилизуемые на террито-
         риях муниципальных районов</t>
  </si>
  <si>
    <t xml:space="preserve">     Платежи за добычу полезных ископаемых 
     (2035 + 2040 + 2045 + 2050 + 2055)</t>
  </si>
  <si>
    <t xml:space="preserve">                          в том числе:</t>
  </si>
  <si>
    <t xml:space="preserve">     Платежи за добычу общераспространенных 
     полезных ископаемых (2037 + 2038 + 2039)</t>
  </si>
  <si>
    <t xml:space="preserve">                              из них:</t>
  </si>
  <si>
    <t xml:space="preserve">         Платежи за добычу общераспространенных 
         полезных ископаемых, мобилизуемые на 
         территориях внутригородских муниципаль-
         ных образований городов федерального 
         значения Москвы и Санкт-Петербурга  </t>
  </si>
  <si>
    <t xml:space="preserve">         Платежи за добычу общераспространенных 
         полезных ископаемых, мобилизуемые на 
         территориях городских округов  </t>
  </si>
  <si>
    <t xml:space="preserve">         Платежи за добычу общераспространенных 
         полезных ископаемых, мобилизуемые на 
         территориях муниципальных районов  </t>
  </si>
  <si>
    <t xml:space="preserve">     Платежи за добычу углеводородного сырья </t>
  </si>
  <si>
    <t xml:space="preserve">     Платежи за добычу подземных вод</t>
  </si>
  <si>
    <t xml:space="preserve">     Платежи за добычу полезных ископаемых 
     из уникальных месторождений и групп
     месторождений федерального значения</t>
  </si>
  <si>
    <t xml:space="preserve">     Платежи за добычу других полезных 
     ископаемых</t>
  </si>
  <si>
    <t xml:space="preserve">     Платежи за пользование недрами в целях, не 
     связанных с добычей полезных ископаемых
     (2062 + 2064 + 2066)  </t>
  </si>
  <si>
    <t xml:space="preserve">         Платежи за пользование недрами в целях, 
         не связанных с добычей полезных ископае-
         мых, мобилизуемые на территориях внутри-
         городских муниципальных образований 
         городов федерального значения 
         Москвы и Санкт-Петербурга  </t>
  </si>
  <si>
    <t xml:space="preserve">         Платежи за пользование недрами в целях, 
         не связанных с добычей полезных ископае-
         мых, мобилизуемые на территориях
         городских округов </t>
  </si>
  <si>
    <t xml:space="preserve">         Платежи за пользование недрами в целях, 
         не связанных с добычей полезных ископае-
         мых, мобилизуемые на территориях
         муниципальных районов </t>
  </si>
  <si>
    <t xml:space="preserve">     Платежи за пользование недрами террито-
     риального моря Российской Федерации</t>
  </si>
  <si>
    <t xml:space="preserve">     Платежи за пользование недрами континен-
     тального шельфа Российской Федерации</t>
  </si>
  <si>
    <t xml:space="preserve">     Платежи за пользование недрами при выпол-
     нении соглашений о разделе продукции 
     (2095 + 2100)</t>
  </si>
  <si>
    <t xml:space="preserve">     Разовые платежи (бонусы), регулярные 
     платежи (роялти)</t>
  </si>
  <si>
    <t xml:space="preserve">     Ежегодные платежи за проведение поисковых 
     и разведочных работ </t>
  </si>
  <si>
    <t xml:space="preserve">     Платежи за пользование континентальным 
     шельфом Российской Федерации 
     (2115 + 2120)</t>
  </si>
  <si>
    <t xml:space="preserve">                             из них:</t>
  </si>
  <si>
    <t xml:space="preserve">     Платежи за пользование минеральными 
     ресурсами</t>
  </si>
  <si>
    <t xml:space="preserve">     Плата за пользование живыми ресурсами</t>
  </si>
  <si>
    <t xml:space="preserve">     Отчисления на воспроизводство минерально-
      сырьевой базы (2135 + 2140 + 2145) </t>
  </si>
  <si>
    <t xml:space="preserve">     Отчисления на воспроизводство минерально-
     сырьевой базы </t>
  </si>
  <si>
    <t xml:space="preserve">    Отчисления на воспроизводство минерально-
    сырьевой базы, зачисляемые в бюджеты 
    субъектов Российской Федерации, за исклю-
    чением уплачиваемых при добыче общерас-
    пространенных полезных ископаемых и под-
    земных вод, используемых для местных нужд </t>
  </si>
  <si>
    <t xml:space="preserve">    Отчисления на воспроизводство минерально-
    сырьевой базы при добыче общераспро-
    страненных полезных ископаемых и подзем-
    ных вод, используемых для местных нужд,
    зачисляемые в бюджеты субъектов 
    Российской Федерации </t>
  </si>
  <si>
    <t xml:space="preserve">    Платежи за пользование лесным фондом 
    и лесами иных категорий в части минимальных 
    ставок платы за древесину, отпускаемую на 
    корню (по обязательствам, возникшим 
    до 1 января 2005 года) (2147 + 2148)</t>
  </si>
  <si>
    <t xml:space="preserve">        Лесные подати в части минимальных ставок 
        платы за древесину, отпускаемую на корню 
        (по обязательствам, возникшим
         до 1 января 2005 года)</t>
  </si>
  <si>
    <t xml:space="preserve">        Арендная плата за пользование лесным 
        фондом и лесами иных категорий в части 
        минимальных ставок платы за древесину,
        отпускаемую на корню (по обязательствам, 
        возникшим до 1 января 2005 года)</t>
  </si>
  <si>
    <t xml:space="preserve"> Налоги на имущество 
 (2155 + 2160 + 2165 + 2170 + 2175)</t>
  </si>
  <si>
    <t xml:space="preserve">     Налог на имущество предприятий</t>
  </si>
  <si>
    <t xml:space="preserve">     Налог с владельцев транспортных средств и 
     налог на приобретение автотранспортных 
     средств</t>
  </si>
  <si>
    <t xml:space="preserve">     Налог на пользователей автомобильных
     дорог</t>
  </si>
  <si>
    <t xml:space="preserve">     Налог с имущества переходящего в порядке 
     наследования или дарения</t>
  </si>
  <si>
    <t xml:space="preserve">     Земельный налог (по обязательствам, 
     возникшим до 1 января 2006 года)
     (2180 + 2183 + 2185 + 2187)</t>
  </si>
  <si>
    <t xml:space="preserve">                         в том числе:</t>
  </si>
  <si>
    <t xml:space="preserve">         Земельный налог (по обязательствам, 
         возникшим до 1 января 2006 года), 
         мобилизуемый на территориях внутри-
         городских муниципальных образований 
         городов федерального значения 
         Москвы и Санкт-Петербурга  </t>
  </si>
  <si>
    <t xml:space="preserve">         Земельный налог (по обязательствам, 
         возникшим до 1 января 2006 года), 
         мобилизуемый на территориях городских
         округов  </t>
  </si>
  <si>
    <t xml:space="preserve">         Земельный налог (по обязательствам, 
         возникшим до 1 января 2006 года), 
         мобилизуемый на межселенных 
         территориях   </t>
  </si>
  <si>
    <t xml:space="preserve">         Земельный налог (по обязательствам,
         возникшим до 1 января 2006 года), 
         мобилизуемый на территориях поселений  </t>
  </si>
  <si>
    <t xml:space="preserve"> Прочие налоги и сборы (по отмененным феде-
 ральным налогам и сборам) 
 (2210 + 2220 + 2230 + 2240 + 2250)</t>
  </si>
  <si>
    <t xml:space="preserve">     Налог на реализацию горюче-смазочных 
     материалов</t>
  </si>
  <si>
    <t xml:space="preserve">     Налог на операции с ценными бумагами</t>
  </si>
  <si>
    <t xml:space="preserve">     Сбор за использование наименований 
     "Россия", "Российская Федерация" и обра-
      зованных на их основе слов и словосочетаний</t>
  </si>
  <si>
    <t xml:space="preserve">     Налог на покупку иностранных денежных 
     знаков и платежных документов, выражен-
     ных в иностранной валюте</t>
  </si>
  <si>
    <t xml:space="preserve">     Прочие налоги и сборы</t>
  </si>
  <si>
    <t xml:space="preserve"> Прочие налоги и сборы (по отмененным нало-
 гам и сборам субъектов Российской Федерации) 
 (2270 + 2280 + 2290)</t>
  </si>
  <si>
    <t xml:space="preserve">     Налог с продаж</t>
  </si>
  <si>
    <t xml:space="preserve">     Сбор на нужды образовательных учреждений, 
      взимаемый с юридических лиц</t>
  </si>
  <si>
    <t xml:space="preserve"> Прочие налоги и сборы (по отмененным мест-
 ным налогам и сборам)  
 (2310 + 2320 + 2330 + 2340 + 2350)</t>
  </si>
  <si>
    <t xml:space="preserve">     Налог на рекламу (2312 + 2314 + 2316)</t>
  </si>
  <si>
    <t xml:space="preserve">         Налог на рекламу, мобилизуемый 
         на территориях внутригородских муниципаль-
         ных образований городов федерального 
         значения Москвы и Санкт-Петербурга  </t>
  </si>
  <si>
    <t xml:space="preserve">         Налог на рекламу, мобилизуемый 
         на территориях городских округов  </t>
  </si>
  <si>
    <t xml:space="preserve">         Налог на рекламу, мобилизуемый 
         на территориях муниципальных районов  </t>
  </si>
  <si>
    <t xml:space="preserve">     Курортный сбор (2322 + 2325)</t>
  </si>
  <si>
    <t xml:space="preserve">         Курортный сбор, мобилизуемый 
         на территориях городских округов  </t>
  </si>
  <si>
    <t xml:space="preserve">         Курортный сбор, мобилизуемый 
         на территориях муниципальных районов  </t>
  </si>
  <si>
    <t xml:space="preserve">     Целевые сборы с граждан и предприятий, 
     учреждений, организаций на содержание 
     милиции, на благоустройство территорий, 
     на нужды образования и другие цели
     (2332 + 2334 + 2336)</t>
  </si>
  <si>
    <t xml:space="preserve">         Целевые сборы с граждан и предприятий, 
         учреждений, организаций на содержание 
         милиции, на благоустройство территорий, 
         на нужды образования и другие цели,
         мобилизуемые на территориях внутри-
         городских муниципальных образований 
         городов федерального значения 
         Москвы и Санкт-Петербурга  </t>
  </si>
  <si>
    <t xml:space="preserve">         Целевые сборы с граждан и предприятий, 
         учреждений, организаций на содержание 
         милиции, на благоустройство территорий, 
         на нужды образования и другие цели,
         мобилизуемые на территориях городских
         округов  </t>
  </si>
  <si>
    <t xml:space="preserve">         Целевые сборы с граждан и предприятий, 
         учреждений, организаций на содержание 
         милиции, на благоустройство территорий, 
         на нужды образования и другие цели,
         мобилизуемые на территориях 
         муниципальных районов  </t>
  </si>
  <si>
    <t xml:space="preserve">     Лицензионный сбор за право торговли спирт-
     ными напитками (2342 + 2344 + 2346)</t>
  </si>
  <si>
    <t xml:space="preserve">         Лицензионный сбор за право торговли 
         спиртными напитками, мобилизуемый 
         на территориях внутригородских муни-
         ципальных образований городов 
         федерального значения 
         Москвы и Санкт-Петербурга  </t>
  </si>
  <si>
    <t xml:space="preserve">         Лицензионный сбор за право торговли 
         спиртными напитками, мобилизуемый 
         на территориях городских округов  </t>
  </si>
  <si>
    <t xml:space="preserve">         Лицензионный сбор за право торговли 
         спиртными напитками, мобилизуемый 
         на территориях муниципальных районов  </t>
  </si>
  <si>
    <t xml:space="preserve">     Прочие местные налоги и сборы
     (2352 + 2354 + 2356)</t>
  </si>
  <si>
    <t xml:space="preserve">         Прочие местные налоги и сборы, мобили-
         зуемые на территориях внутригородских 
         муниципальных образований городов 
         федерального значения 
         Москвы и Санкт-Петербурга  </t>
  </si>
  <si>
    <t xml:space="preserve">         Прочие местные налоги и сборы, мобили-
         зуемые на территориях городских округов  </t>
  </si>
  <si>
    <t xml:space="preserve">         Прочие местные налоги и сборы, мобили-
         зуемые на территориях муниципальных 
         районов    </t>
  </si>
  <si>
    <t xml:space="preserve"> Недоимка, пени и штрафы по взносам в Государ-
 ственный фонд занятости населения Россий-
 ской Федерации, а также средства указанного 
 Фонда, возвращаемые организациями в соответ-
 ствии с ранее заключенными договорами </t>
  </si>
  <si>
    <t xml:space="preserve"> НЕНАЛОГОВЫЕ ДОХОДЫ, АДМИНИСТРИРУЕ-
 МЫЕ НАЛОГОВЫМИ ОРГАНАМИ 
 (2380 + 2410 + 2440 + 2470)</t>
  </si>
  <si>
    <r>
      <t xml:space="preserve"> ПЛАТЕЖИ ПРИ ПОЛЬЗОВАНИИ ПРИРОДНЫМИ 
 РЕСУРСАМИ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(2390 + 2400)</t>
    </r>
  </si>
  <si>
    <t xml:space="preserve"> Регулярные платежи за пользование недрами 
 при пользовании недрами (ренталс) на террито-
 рии Российской Федерации   </t>
  </si>
  <si>
    <t xml:space="preserve"> Регулярные платежи за пользование недрами 
 (ренталс) при пользовании недрами на конти-
 нентальном шельфе Российской Федерации, в 
 исключительной экономической зоне Россий-
 ской Федерации и за пределами Российской 
 Федерации на территориях, находящихся под
 юрисдикцией Российской Федерации  </t>
  </si>
  <si>
    <r>
      <t xml:space="preserve"> </t>
    </r>
    <r>
      <rPr>
        <sz val="10"/>
        <rFont val="Arial"/>
        <family val="2"/>
      </rPr>
      <t>ДОХОДЫ ОТ ОКАЗАНИЯ ПЛАТНЫХ УСЛУГ И 
 КОМПЕНСАЦИИ ЗАТРАТ ГОСУДАРСТВА 
 (2415 + 2420 + 2435</t>
    </r>
    <r>
      <rPr>
        <sz val="10"/>
        <rFont val="Arial"/>
        <family val="2"/>
      </rPr>
      <t>)</t>
    </r>
  </si>
  <si>
    <t xml:space="preserve"> Плата за предоставление информации, содержа-
 щейся в Едином государственном реестре 
 налогоплательщиков</t>
  </si>
  <si>
    <t xml:space="preserve"> Плата за предоставление сведений и 
 документов, содержащихся в Едином 
 государственном реестре юридических 
 лиц и в Едином государственном реестре 
 индивидуальных предпринимателей</t>
  </si>
  <si>
    <t xml:space="preserve"> Прочие сборы за выдачу лицензий федераль-
 ными органами исполнительной власти</t>
  </si>
  <si>
    <t xml:space="preserve"> ДОХОДЫ ОТ ПРОДАЖИ МАТЕРИАЛЬНЫХ 
 И НЕМАТЕРИАЛЬНЫХ АКТИВОВ
 (2450 + 2460)</t>
  </si>
  <si>
    <t xml:space="preserve"> Средства от распоряжения и реализации 
 выморочного имущества, обращенного в доход 
 Российской Федерации (в части реализации 
 основных средств по указанному имуществу)</t>
  </si>
  <si>
    <t xml:space="preserve"> Средства от распоряжения и реализации 
  выморочного имущества, обращенного в доход 
  Российской Федерации (в части реализации 
  материальных запасов по указанному 
  имуществу)</t>
  </si>
  <si>
    <r>
      <t xml:space="preserve"> </t>
    </r>
    <r>
      <rPr>
        <sz val="10"/>
        <rFont val="Arial"/>
        <family val="2"/>
      </rPr>
      <t>ШТРАФЫ, САНКЦИИ, ВОЗМЕЩЕНИЕ УЩЕРБА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(2480 + 2510 + 2525 +2528 + 2530)</t>
    </r>
  </si>
  <si>
    <t xml:space="preserve"> Денежные взыскания (штрафы) за нарушение 
 законодательства о налогах и сборах 
 (2485 + 2490 + 2495)</t>
  </si>
  <si>
    <t xml:space="preserve">    Денежные взыскания (штрафы) за нарушение 
    законодательства о налогах и сборах, преду-
    смотренные статьями 116, 118, 119.1 пункта-
    ми 1 и 2 статьи 120, статьями 125, 126, 128, 
    129, 129.1, 132, 133, 134, 135, 135.1 
    Налогового кодекса Российской Федерации, 
    а также штрафы, взыскание которых 
    осуществляется на основании ранее 
    действовавшей статьи 117 Налогового кодекса  
    Российской Федерации </t>
  </si>
  <si>
    <t xml:space="preserve">     Денежные взыскания (штрафы) за нарушение 
     законодательства о налогах и сборах, преду-
     смотренные статьей 129.2 Налогового кодекса 
     Российской Федерации </t>
  </si>
  <si>
    <t xml:space="preserve">     Денежные взыскания (штрафы) за админи-
     стративные правонарушения в области нало-
     гов и сборов, предусмотренные Кодексом 
     Российской Федерации об административных 
     правонарушениях </t>
  </si>
  <si>
    <t xml:space="preserve"> Денежные взыскания (штрафы) за нарушение  
 законодательства о применении контрольно-
 кассовой техники при осуществлении наличных 
 денежных расчетов и (или) расчетов с исполь-
 зованием платежных карт</t>
  </si>
  <si>
    <t xml:space="preserve"> Денежные взыскания (штрафы) за нарушение 
 порядка работы с денежной наличностью, 
 ведения кассовых операций и невыполнение 
 обязанностей по контролю за соблюдением 
 правил ведения кассовых операций</t>
  </si>
  <si>
    <t xml:space="preserve"> Денежные взыскания (штрафы) за нарушение 
 законодательства о государственной           регистрации юридических лиц и индивидуальных предпринимателей, предусмотренные статьей 14.25 Кодекса Российской Федерации об   административных правонарушениях</t>
  </si>
  <si>
    <t xml:space="preserve"> Прочие поступления от денежных взысканий
 (штрафов) и иных сумм в возмещение ущерба</t>
  </si>
  <si>
    <t xml:space="preserve">  КРОМЕ ТОГО:</t>
  </si>
  <si>
    <t xml:space="preserve"> Прочие неналоговые доходы </t>
  </si>
  <si>
    <t xml:space="preserve"> </t>
  </si>
  <si>
    <t>Темп в
 %%</t>
  </si>
  <si>
    <t xml:space="preserve"> Федеральные налоги и сборы
 (1050+1080+1090+1100+1110+1120+1130+1210
 +1220+1430+1440+1730+1810+1820+1850+1860
 +1890+1920+1930+1940+1950+1960+1980+1990
 +2020+2030+2060+2070+2080+2110+2130+2146
 +2160+2165+2170+2200+2360)</t>
  </si>
  <si>
    <t xml:space="preserve"> Региональные налоги 
 (1570+1590+1610+2155+2260)</t>
  </si>
  <si>
    <t xml:space="preserve"> Местные налоги 
 (1520+1630+1690+2175+2300) </t>
  </si>
  <si>
    <t xml:space="preserve"> Налоги, относящиеся к специальным 
 налоговым режимам
 (3300+3400+3500+1070+1790+2090) </t>
  </si>
  <si>
    <t>Код 
стро-
ки</t>
  </si>
  <si>
    <t>СПРАВОЧНО К РАЗДЕЛУ 1</t>
  </si>
  <si>
    <t xml:space="preserve"> Справочно по налогоплательщикам, 
 зарегистрированным на территории ЗАТО:</t>
  </si>
  <si>
    <t xml:space="preserve"> Поступило в отчетном периоде в консолидированный
 бюджет Российской Федерации
 (2600&lt; или = стр. 1010 гр.2+гр.3)</t>
  </si>
  <si>
    <t xml:space="preserve">     по федеральным налогам (сборам) - всего 
     (2610 + 2615 + 2620 + 2630 + 2640)</t>
  </si>
  <si>
    <t xml:space="preserve">                            из них:</t>
  </si>
  <si>
    <t xml:space="preserve">     из строки 1040 - налог на прибыль организаций 
 (КБК 182 1 01 01010 00 0000 110, 182 1 01 01030 01 0000 110
          182 1 01 01040 01 0000 110, 182 1 01 01050 01 0000 110
          182 1 01 01060 01 0000 110, 182 1 01 01070 01 0000 110)</t>
  </si>
  <si>
    <t xml:space="preserve">          из строки 1210 - налог на добавленную 
          стоимость  (КБК 182 1 0301000 01 0000 110)</t>
  </si>
  <si>
    <t xml:space="preserve">          из строки 1220 - акцизы
(КБК  182 1 03 02010 01 0000 110 ,182 1 03 02020 01 0000 110,
          182 1 03 02030 01 0000 110, 182 1 03 02040 01 0000 110,
          182 1 03 02050 01 0000 110, 182 1 03 02060 01 0000 110,
          182 1 03 02070 01 0000 110, 182 1 03 02080 01 0000 110,
          182 1 03 02090 01 0000 110, 182 1 03 02100 01 0000 110,
          182 1 03 02110 01 0000 110, 182 1 03 02120 01 0000 110,
          182 1 03 02130 01 0000 110, 182 1 03 02140 01 0000 110) </t>
  </si>
  <si>
    <t xml:space="preserve">          из строки 1730 - налог на добычу полезных 
          ископаемых  (КБК 182 1 07 01000 01 0000 110)</t>
  </si>
  <si>
    <t xml:space="preserve">          остальные федеральные налоги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</si>
</sst>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"/>
    <numFmt numFmtId="167" formatCode="0.0"/>
    <numFmt numFmtId="168" formatCode="@"/>
    <numFmt numFmtId="169" formatCode="0.00"/>
    <numFmt numFmtId="170" formatCode="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horizontal="right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10" xfId="0" applyFont="1" applyFill="1" applyBorder="1" applyAlignment="1">
      <alignment horizontal="left"/>
    </xf>
    <xf numFmtId="164" fontId="0" fillId="0" borderId="0" xfId="0" applyFont="1" applyFill="1" applyAlignment="1">
      <alignment horizontal="right"/>
    </xf>
    <xf numFmtId="164" fontId="0" fillId="0" borderId="11" xfId="0" applyFont="1" applyFill="1" applyBorder="1" applyAlignment="1">
      <alignment horizontal="center" vertical="top" wrapText="1"/>
    </xf>
    <xf numFmtId="164" fontId="24" fillId="0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center" vertical="top"/>
    </xf>
    <xf numFmtId="164" fontId="1" fillId="0" borderId="13" xfId="0" applyFont="1" applyFill="1" applyBorder="1" applyAlignment="1">
      <alignment wrapText="1"/>
    </xf>
    <xf numFmtId="166" fontId="0" fillId="0" borderId="14" xfId="0" applyNumberFormat="1" applyFont="1" applyFill="1" applyBorder="1" applyAlignment="1">
      <alignment horizontal="right"/>
    </xf>
    <xf numFmtId="167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left" wrapText="1"/>
    </xf>
    <xf numFmtId="166" fontId="0" fillId="0" borderId="15" xfId="0" applyNumberFormat="1" applyFont="1" applyFill="1" applyBorder="1" applyAlignment="1">
      <alignment horizontal="right"/>
    </xf>
    <xf numFmtId="164" fontId="0" fillId="0" borderId="14" xfId="0" applyFont="1" applyFill="1" applyBorder="1" applyAlignment="1">
      <alignment horizontal="left" wrapText="1"/>
    </xf>
    <xf numFmtId="164" fontId="0" fillId="0" borderId="15" xfId="0" applyFont="1" applyFill="1" applyBorder="1" applyAlignment="1">
      <alignment horizontal="left" wrapText="1"/>
    </xf>
    <xf numFmtId="167" fontId="0" fillId="0" borderId="15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4" fontId="25" fillId="0" borderId="16" xfId="0" applyFont="1" applyFill="1" applyBorder="1" applyAlignment="1">
      <alignment wrapText="1"/>
    </xf>
    <xf numFmtId="166" fontId="0" fillId="0" borderId="17" xfId="0" applyNumberFormat="1" applyFont="1" applyFill="1" applyBorder="1" applyAlignment="1">
      <alignment horizontal="right"/>
    </xf>
    <xf numFmtId="167" fontId="0" fillId="0" borderId="17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0" fillId="0" borderId="15" xfId="0" applyFont="1" applyFill="1" applyBorder="1" applyAlignment="1">
      <alignment wrapText="1"/>
    </xf>
    <xf numFmtId="164" fontId="1" fillId="0" borderId="11" xfId="0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 horizontal="right"/>
    </xf>
    <xf numFmtId="167" fontId="0" fillId="0" borderId="11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4" fontId="1" fillId="0" borderId="11" xfId="0" applyFont="1" applyFill="1" applyBorder="1" applyAlignment="1">
      <alignment horizontal="left" vertical="center"/>
    </xf>
    <xf numFmtId="166" fontId="0" fillId="0" borderId="11" xfId="0" applyNumberFormat="1" applyFont="1" applyFill="1" applyBorder="1" applyAlignment="1">
      <alignment/>
    </xf>
    <xf numFmtId="164" fontId="1" fillId="0" borderId="13" xfId="0" applyFont="1" applyFill="1" applyBorder="1" applyAlignment="1">
      <alignment horizontal="center" vertical="top"/>
    </xf>
    <xf numFmtId="164" fontId="1" fillId="0" borderId="17" xfId="0" applyFont="1" applyFill="1" applyBorder="1" applyAlignment="1">
      <alignment horizontal="center" vertical="top"/>
    </xf>
    <xf numFmtId="168" fontId="0" fillId="0" borderId="17" xfId="0" applyNumberFormat="1" applyFont="1" applyFill="1" applyBorder="1" applyAlignment="1">
      <alignment horizontal="left" wrapText="1"/>
    </xf>
    <xf numFmtId="164" fontId="1" fillId="0" borderId="19" xfId="0" applyFont="1" applyFill="1" applyBorder="1" applyAlignment="1">
      <alignment horizontal="center" vertical="top"/>
    </xf>
    <xf numFmtId="164" fontId="1" fillId="0" borderId="12" xfId="0" applyFont="1" applyFill="1" applyBorder="1" applyAlignment="1">
      <alignment horizontal="center" vertical="top"/>
    </xf>
    <xf numFmtId="167" fontId="0" fillId="0" borderId="13" xfId="0" applyNumberFormat="1" applyFont="1" applyFill="1" applyBorder="1" applyAlignment="1">
      <alignment horizontal="right"/>
    </xf>
    <xf numFmtId="167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4" fontId="1" fillId="0" borderId="18" xfId="0" applyFont="1" applyFill="1" applyBorder="1" applyAlignment="1">
      <alignment horizontal="center" vertical="top"/>
    </xf>
    <xf numFmtId="167" fontId="0" fillId="0" borderId="14" xfId="0" applyNumberFormat="1" applyFont="1" applyFill="1" applyBorder="1" applyAlignment="1">
      <alignment horizontal="right"/>
    </xf>
    <xf numFmtId="167" fontId="0" fillId="0" borderId="15" xfId="0" applyNumberFormat="1" applyFont="1" applyFill="1" applyBorder="1" applyAlignment="1">
      <alignment horizontal="right"/>
    </xf>
    <xf numFmtId="164" fontId="1" fillId="0" borderId="13" xfId="0" applyFont="1" applyFill="1" applyBorder="1" applyAlignment="1">
      <alignment horizontal="left" wrapText="1"/>
    </xf>
    <xf numFmtId="168" fontId="0" fillId="0" borderId="15" xfId="0" applyNumberFormat="1" applyFont="1" applyFill="1" applyBorder="1" applyAlignment="1">
      <alignment horizontal="left" wrapText="1"/>
    </xf>
    <xf numFmtId="164" fontId="1" fillId="0" borderId="17" xfId="0" applyFont="1" applyFill="1" applyBorder="1" applyAlignment="1">
      <alignment wrapText="1"/>
    </xf>
    <xf numFmtId="164" fontId="0" fillId="0" borderId="11" xfId="0" applyFill="1" applyBorder="1" applyAlignment="1">
      <alignment horizontal="center" vertical="top" wrapText="1"/>
    </xf>
    <xf numFmtId="166" fontId="0" fillId="0" borderId="14" xfId="0" applyNumberFormat="1" applyFill="1" applyBorder="1" applyAlignment="1">
      <alignment horizontal="right"/>
    </xf>
    <xf numFmtId="164" fontId="0" fillId="0" borderId="12" xfId="0" applyFont="1" applyFill="1" applyBorder="1" applyAlignment="1">
      <alignment wrapText="1"/>
    </xf>
    <xf numFmtId="166" fontId="0" fillId="0" borderId="12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4" fontId="0" fillId="0" borderId="17" xfId="0" applyFont="1" applyFill="1" applyBorder="1" applyAlignment="1">
      <alignment horizontal="left" wrapText="1"/>
    </xf>
    <xf numFmtId="166" fontId="0" fillId="0" borderId="15" xfId="0" applyNumberFormat="1" applyFill="1" applyBorder="1" applyAlignment="1">
      <alignment horizontal="right"/>
    </xf>
    <xf numFmtId="166" fontId="0" fillId="0" borderId="19" xfId="0" applyNumberFormat="1" applyFont="1" applyFill="1" applyBorder="1" applyAlignment="1">
      <alignment horizontal="right"/>
    </xf>
    <xf numFmtId="164" fontId="0" fillId="0" borderId="11" xfId="0" applyFill="1" applyBorder="1" applyAlignment="1">
      <alignment horizontal="center" vertical="top"/>
    </xf>
    <xf numFmtId="167" fontId="0" fillId="0" borderId="17" xfId="0" applyNumberFormat="1" applyFont="1" applyFill="1" applyBorder="1" applyAlignment="1">
      <alignment horizontal="right"/>
    </xf>
    <xf numFmtId="164" fontId="1" fillId="0" borderId="12" xfId="0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right"/>
    </xf>
    <xf numFmtId="166" fontId="0" fillId="0" borderId="24" xfId="0" applyNumberFormat="1" applyFont="1" applyFill="1" applyBorder="1" applyAlignment="1">
      <alignment horizontal="right"/>
    </xf>
    <xf numFmtId="166" fontId="0" fillId="0" borderId="25" xfId="0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166" fontId="0" fillId="0" borderId="27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64" fontId="0" fillId="0" borderId="12" xfId="0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7" fontId="0" fillId="0" borderId="26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6" fontId="0" fillId="0" borderId="18" xfId="0" applyNumberForma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left" wrapText="1"/>
    </xf>
    <xf numFmtId="168" fontId="0" fillId="0" borderId="13" xfId="0" applyNumberFormat="1" applyFont="1" applyFill="1" applyBorder="1" applyAlignment="1">
      <alignment horizontal="left" wrapText="1"/>
    </xf>
    <xf numFmtId="164" fontId="0" fillId="0" borderId="18" xfId="0" applyFill="1" applyBorder="1" applyAlignment="1">
      <alignment horizontal="center" vertical="top"/>
    </xf>
    <xf numFmtId="168" fontId="0" fillId="0" borderId="18" xfId="0" applyNumberFormat="1" applyFont="1" applyFill="1" applyBorder="1" applyAlignment="1">
      <alignment wrapText="1"/>
    </xf>
    <xf numFmtId="164" fontId="1" fillId="0" borderId="17" xfId="0" applyFont="1" applyFill="1" applyBorder="1" applyAlignment="1">
      <alignment/>
    </xf>
    <xf numFmtId="166" fontId="0" fillId="0" borderId="17" xfId="0" applyNumberFormat="1" applyFill="1" applyBorder="1" applyAlignment="1">
      <alignment horizontal="right"/>
    </xf>
    <xf numFmtId="164" fontId="1" fillId="0" borderId="24" xfId="0" applyFont="1" applyFill="1" applyBorder="1" applyAlignment="1">
      <alignment wrapText="1"/>
    </xf>
    <xf numFmtId="164" fontId="1" fillId="0" borderId="16" xfId="0" applyFont="1" applyFill="1" applyBorder="1" applyAlignment="1">
      <alignment horizontal="center" vertical="top"/>
    </xf>
    <xf numFmtId="166" fontId="0" fillId="0" borderId="28" xfId="0" applyNumberFormat="1" applyFont="1" applyFill="1" applyBorder="1" applyAlignment="1">
      <alignment horizontal="right"/>
    </xf>
    <xf numFmtId="164" fontId="1" fillId="0" borderId="18" xfId="0" applyFont="1" applyFill="1" applyBorder="1" applyAlignment="1">
      <alignment wrapText="1"/>
    </xf>
    <xf numFmtId="164" fontId="1" fillId="0" borderId="16" xfId="0" applyFont="1" applyFill="1" applyBorder="1" applyAlignment="1">
      <alignment wrapText="1"/>
    </xf>
    <xf numFmtId="168" fontId="0" fillId="0" borderId="19" xfId="0" applyNumberFormat="1" applyFont="1" applyFill="1" applyBorder="1" applyAlignment="1">
      <alignment horizontal="left" wrapText="1"/>
    </xf>
    <xf numFmtId="164" fontId="0" fillId="0" borderId="18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wrapText="1"/>
    </xf>
    <xf numFmtId="164" fontId="0" fillId="0" borderId="16" xfId="0" applyFont="1" applyFill="1" applyBorder="1" applyAlignment="1">
      <alignment wrapText="1"/>
    </xf>
    <xf numFmtId="164" fontId="0" fillId="0" borderId="11" xfId="0" applyFill="1" applyBorder="1" applyAlignment="1">
      <alignment horizontal="center"/>
    </xf>
    <xf numFmtId="164" fontId="0" fillId="0" borderId="18" xfId="0" applyFont="1" applyFill="1" applyBorder="1" applyAlignment="1">
      <alignment horizontal="left" wrapText="1"/>
    </xf>
    <xf numFmtId="166" fontId="0" fillId="0" borderId="29" xfId="0" applyNumberFormat="1" applyFont="1" applyFill="1" applyBorder="1" applyAlignment="1">
      <alignment horizontal="right"/>
    </xf>
    <xf numFmtId="166" fontId="0" fillId="0" borderId="30" xfId="0" applyNumberFormat="1" applyFont="1" applyFill="1" applyBorder="1" applyAlignment="1">
      <alignment horizontal="right"/>
    </xf>
    <xf numFmtId="164" fontId="1" fillId="0" borderId="17" xfId="0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166" fontId="0" fillId="0" borderId="31" xfId="0" applyNumberFormat="1" applyFont="1" applyFill="1" applyBorder="1" applyAlignment="1">
      <alignment horizontal="right"/>
    </xf>
    <xf numFmtId="167" fontId="0" fillId="0" borderId="32" xfId="0" applyNumberFormat="1" applyFont="1" applyFill="1" applyBorder="1" applyAlignment="1">
      <alignment/>
    </xf>
    <xf numFmtId="166" fontId="0" fillId="0" borderId="33" xfId="0" applyNumberFormat="1" applyFont="1" applyFill="1" applyBorder="1" applyAlignment="1">
      <alignment horizontal="right"/>
    </xf>
    <xf numFmtId="167" fontId="0" fillId="0" borderId="34" xfId="0" applyNumberFormat="1" applyFont="1" applyFill="1" applyBorder="1" applyAlignment="1">
      <alignment/>
    </xf>
    <xf numFmtId="166" fontId="0" fillId="0" borderId="35" xfId="0" applyNumberFormat="1" applyFont="1" applyFill="1" applyBorder="1" applyAlignment="1">
      <alignment horizontal="right"/>
    </xf>
    <xf numFmtId="166" fontId="0" fillId="0" borderId="36" xfId="0" applyNumberFormat="1" applyFont="1" applyFill="1" applyBorder="1" applyAlignment="1">
      <alignment horizontal="right"/>
    </xf>
    <xf numFmtId="164" fontId="1" fillId="0" borderId="21" xfId="0" applyFont="1" applyFill="1" applyBorder="1" applyAlignment="1">
      <alignment wrapText="1"/>
    </xf>
    <xf numFmtId="166" fontId="0" fillId="0" borderId="37" xfId="0" applyNumberFormat="1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right"/>
    </xf>
    <xf numFmtId="166" fontId="0" fillId="0" borderId="38" xfId="0" applyNumberFormat="1" applyFont="1" applyFill="1" applyBorder="1" applyAlignment="1">
      <alignment horizontal="right"/>
    </xf>
    <xf numFmtId="166" fontId="0" fillId="0" borderId="34" xfId="0" applyNumberFormat="1" applyFont="1" applyFill="1" applyBorder="1" applyAlignment="1">
      <alignment horizontal="right"/>
    </xf>
    <xf numFmtId="166" fontId="0" fillId="0" borderId="39" xfId="0" applyNumberFormat="1" applyFont="1" applyFill="1" applyBorder="1" applyAlignment="1">
      <alignment horizontal="right"/>
    </xf>
    <xf numFmtId="166" fontId="0" fillId="0" borderId="40" xfId="0" applyNumberFormat="1" applyFont="1" applyFill="1" applyBorder="1" applyAlignment="1">
      <alignment horizontal="right"/>
    </xf>
    <xf numFmtId="166" fontId="0" fillId="0" borderId="41" xfId="0" applyNumberFormat="1" applyFont="1" applyFill="1" applyBorder="1" applyAlignment="1">
      <alignment horizontal="right"/>
    </xf>
    <xf numFmtId="166" fontId="0" fillId="0" borderId="42" xfId="0" applyNumberFormat="1" applyFont="1" applyFill="1" applyBorder="1" applyAlignment="1">
      <alignment horizontal="right"/>
    </xf>
    <xf numFmtId="166" fontId="0" fillId="0" borderId="43" xfId="0" applyNumberFormat="1" applyFont="1" applyFill="1" applyBorder="1" applyAlignment="1">
      <alignment horizontal="right"/>
    </xf>
    <xf numFmtId="166" fontId="0" fillId="0" borderId="44" xfId="0" applyNumberFormat="1" applyFont="1" applyFill="1" applyBorder="1" applyAlignment="1">
      <alignment horizontal="right"/>
    </xf>
    <xf numFmtId="164" fontId="1" fillId="0" borderId="16" xfId="0" applyFont="1" applyFill="1" applyBorder="1" applyAlignment="1">
      <alignment vertical="center"/>
    </xf>
    <xf numFmtId="166" fontId="0" fillId="0" borderId="15" xfId="0" applyNumberFormat="1" applyFill="1" applyBorder="1" applyAlignment="1">
      <alignment horizontal="right" vertical="top"/>
    </xf>
    <xf numFmtId="164" fontId="25" fillId="0" borderId="13" xfId="0" applyFont="1" applyFill="1" applyBorder="1" applyAlignment="1">
      <alignment wrapText="1"/>
    </xf>
    <xf numFmtId="164" fontId="0" fillId="0" borderId="16" xfId="0" applyFill="1" applyBorder="1" applyAlignment="1">
      <alignment horizontal="center" vertical="top"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left" vertical="center"/>
    </xf>
    <xf numFmtId="164" fontId="0" fillId="0" borderId="11" xfId="0" applyFont="1" applyFill="1" applyBorder="1" applyAlignment="1">
      <alignment vertical="top"/>
    </xf>
    <xf numFmtId="164" fontId="0" fillId="0" borderId="17" xfId="0" applyFont="1" applyFill="1" applyBorder="1" applyAlignment="1">
      <alignment horizontal="right"/>
    </xf>
    <xf numFmtId="164" fontId="0" fillId="0" borderId="15" xfId="0" applyFont="1" applyFill="1" applyBorder="1" applyAlignment="1">
      <alignment/>
    </xf>
    <xf numFmtId="164" fontId="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26" fillId="24" borderId="0" xfId="0" applyFont="1" applyFill="1" applyBorder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3" fillId="0" borderId="10" xfId="0" applyFont="1" applyBorder="1" applyAlignment="1">
      <alignment horizontal="left"/>
    </xf>
    <xf numFmtId="164" fontId="0" fillId="0" borderId="0" xfId="0" applyFont="1" applyAlignment="1">
      <alignment horizontal="right"/>
    </xf>
    <xf numFmtId="164" fontId="24" fillId="0" borderId="16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top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0" fillId="24" borderId="12" xfId="0" applyFont="1" applyFill="1" applyBorder="1" applyAlignment="1">
      <alignment horizontal="center" vertical="center"/>
    </xf>
    <xf numFmtId="164" fontId="1" fillId="24" borderId="13" xfId="0" applyFont="1" applyFill="1" applyBorder="1" applyAlignment="1">
      <alignment horizontal="left" wrapText="1"/>
    </xf>
    <xf numFmtId="166" fontId="0" fillId="24" borderId="13" xfId="0" applyNumberFormat="1" applyFont="1" applyFill="1" applyBorder="1" applyAlignment="1">
      <alignment horizontal="right"/>
    </xf>
    <xf numFmtId="167" fontId="0" fillId="24" borderId="13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8" fontId="0" fillId="24" borderId="14" xfId="0" applyNumberFormat="1" applyFont="1" applyFill="1" applyBorder="1" applyAlignment="1">
      <alignment horizontal="left" wrapText="1"/>
    </xf>
    <xf numFmtId="166" fontId="0" fillId="24" borderId="14" xfId="0" applyNumberFormat="1" applyFont="1" applyFill="1" applyBorder="1" applyAlignment="1">
      <alignment horizontal="right"/>
    </xf>
    <xf numFmtId="167" fontId="0" fillId="24" borderId="14" xfId="0" applyNumberFormat="1" applyFont="1" applyFill="1" applyBorder="1" applyAlignment="1">
      <alignment/>
    </xf>
    <xf numFmtId="166" fontId="0" fillId="24" borderId="15" xfId="0" applyNumberFormat="1" applyFont="1" applyFill="1" applyBorder="1" applyAlignment="1">
      <alignment horizontal="right"/>
    </xf>
    <xf numFmtId="164" fontId="0" fillId="24" borderId="14" xfId="0" applyFont="1" applyFill="1" applyBorder="1" applyAlignment="1">
      <alignment horizontal="left" wrapText="1"/>
    </xf>
    <xf numFmtId="164" fontId="0" fillId="24" borderId="15" xfId="0" applyFont="1" applyFill="1" applyBorder="1" applyAlignment="1">
      <alignment wrapText="1"/>
    </xf>
    <xf numFmtId="167" fontId="0" fillId="24" borderId="15" xfId="0" applyNumberFormat="1" applyFont="1" applyFill="1" applyBorder="1" applyAlignment="1">
      <alignment/>
    </xf>
    <xf numFmtId="164" fontId="1" fillId="0" borderId="13" xfId="0" applyFont="1" applyBorder="1" applyAlignment="1">
      <alignment wrapText="1"/>
    </xf>
    <xf numFmtId="166" fontId="0" fillId="0" borderId="13" xfId="0" applyNumberFormat="1" applyFont="1" applyBorder="1" applyAlignment="1">
      <alignment horizontal="right"/>
    </xf>
    <xf numFmtId="167" fontId="0" fillId="24" borderId="17" xfId="0" applyNumberFormat="1" applyFont="1" applyFill="1" applyBorder="1" applyAlignment="1">
      <alignment/>
    </xf>
    <xf numFmtId="168" fontId="0" fillId="0" borderId="14" xfId="0" applyNumberFormat="1" applyFont="1" applyBorder="1" applyAlignment="1">
      <alignment horizontal="left" wrapText="1"/>
    </xf>
    <xf numFmtId="166" fontId="0" fillId="0" borderId="14" xfId="0" applyNumberFormat="1" applyFont="1" applyBorder="1" applyAlignment="1">
      <alignment horizontal="right"/>
    </xf>
    <xf numFmtId="167" fontId="0" fillId="24" borderId="14" xfId="0" applyNumberFormat="1" applyFont="1" applyFill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 wrapText="1"/>
    </xf>
    <xf numFmtId="164" fontId="0" fillId="0" borderId="15" xfId="0" applyFont="1" applyBorder="1" applyAlignment="1">
      <alignment wrapText="1"/>
    </xf>
    <xf numFmtId="164" fontId="1" fillId="0" borderId="0" xfId="0" applyFont="1" applyAlignment="1">
      <alignment/>
    </xf>
    <xf numFmtId="164" fontId="2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0" fillId="0" borderId="10" xfId="0" applyBorder="1" applyAlignment="1">
      <alignment/>
    </xf>
    <xf numFmtId="169" fontId="1" fillId="0" borderId="11" xfId="0" applyNumberFormat="1" applyFont="1" applyBorder="1" applyAlignment="1">
      <alignment horizontal="center" vertical="top" wrapText="1"/>
    </xf>
    <xf numFmtId="164" fontId="25" fillId="0" borderId="11" xfId="0" applyFont="1" applyBorder="1" applyAlignment="1">
      <alignment horizontal="center" vertical="center"/>
    </xf>
    <xf numFmtId="170" fontId="1" fillId="24" borderId="11" xfId="0" applyNumberFormat="1" applyFont="1" applyFill="1" applyBorder="1" applyAlignment="1">
      <alignment horizontal="right" vertical="center" wrapText="1"/>
    </xf>
    <xf numFmtId="164" fontId="28" fillId="0" borderId="16" xfId="0" applyFont="1" applyBorder="1" applyAlignment="1">
      <alignment horizontal="left" wrapText="1"/>
    </xf>
    <xf numFmtId="166" fontId="0" fillId="0" borderId="11" xfId="0" applyNumberFormat="1" applyFont="1" applyBorder="1" applyAlignment="1">
      <alignment horizontal="right" wrapText="1"/>
    </xf>
    <xf numFmtId="166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1" fillId="0" borderId="16" xfId="0" applyFont="1" applyBorder="1" applyAlignment="1">
      <alignment horizontal="right" vertical="top" wrapText="1"/>
    </xf>
    <xf numFmtId="164" fontId="1" fillId="0" borderId="11" xfId="0" applyFont="1" applyBorder="1" applyAlignment="1">
      <alignment wrapText="1"/>
    </xf>
    <xf numFmtId="164" fontId="1" fillId="0" borderId="11" xfId="0" applyFont="1" applyBorder="1" applyAlignment="1">
      <alignment horizontal="right" vertical="center" wrapText="1"/>
    </xf>
    <xf numFmtId="164" fontId="1" fillId="0" borderId="11" xfId="0" applyFont="1" applyBorder="1" applyAlignment="1">
      <alignment horizontal="left" vertical="center"/>
    </xf>
    <xf numFmtId="164" fontId="1" fillId="0" borderId="11" xfId="0" applyFont="1" applyBorder="1" applyAlignment="1">
      <alignment horizontal="right" vertical="center"/>
    </xf>
    <xf numFmtId="166" fontId="0" fillId="0" borderId="0" xfId="0" applyNumberFormat="1" applyFont="1" applyAlignment="1">
      <alignment horizontal="right"/>
    </xf>
    <xf numFmtId="164" fontId="1" fillId="0" borderId="11" xfId="0" applyFont="1" applyBorder="1" applyAlignment="1">
      <alignment vertical="center"/>
    </xf>
    <xf numFmtId="164" fontId="1" fillId="0" borderId="11" xfId="0" applyFont="1" applyBorder="1" applyAlignment="1">
      <alignment horizontal="right" vertical="top"/>
    </xf>
    <xf numFmtId="164" fontId="1" fillId="0" borderId="11" xfId="0" applyFont="1" applyFill="1" applyBorder="1" applyAlignment="1">
      <alignment horizontal="left" vertical="center" wrapText="1"/>
    </xf>
    <xf numFmtId="166" fontId="1" fillId="0" borderId="11" xfId="0" applyNumberFormat="1" applyFont="1" applyFill="1" applyBorder="1" applyAlignment="1">
      <alignment horizontal="right" wrapText="1"/>
    </xf>
    <xf numFmtId="164" fontId="1" fillId="0" borderId="11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8"/>
  <sheetViews>
    <sheetView tabSelected="1" zoomScale="90" zoomScaleNormal="90" zoomScaleSheet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5.25390625" style="1" customWidth="1"/>
    <col min="2" max="2" width="46.25390625" style="1" customWidth="1"/>
    <col min="3" max="4" width="14.75390625" style="1" customWidth="1"/>
    <col min="5" max="5" width="10.75390625" style="1" customWidth="1"/>
    <col min="6" max="9" width="13.75390625" style="1" customWidth="1"/>
    <col min="10" max="10" width="10.75390625" style="1" customWidth="1"/>
    <col min="11" max="11" width="13.75390625" style="1" customWidth="1"/>
    <col min="12" max="12" width="14.75390625" style="1" customWidth="1"/>
    <col min="13" max="16384" width="9.125" style="1" customWidth="1"/>
  </cols>
  <sheetData>
    <row r="1" spans="1:12" ht="13.5" customHeight="1">
      <c r="A1" s="2" t="s">
        <v>0</v>
      </c>
      <c r="B1" s="2"/>
      <c r="K1" s="3" t="s">
        <v>1</v>
      </c>
      <c r="L1" s="3"/>
    </row>
    <row r="2" spans="1:12" ht="29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2.75" customHeight="1">
      <c r="B4" s="5"/>
      <c r="F4" s="6"/>
      <c r="G4" s="6"/>
      <c r="K4" s="3"/>
      <c r="L4" s="3"/>
    </row>
    <row r="5" spans="1:12" ht="15.75" customHeight="1">
      <c r="A5" s="1" t="s">
        <v>4</v>
      </c>
      <c r="B5" s="7"/>
      <c r="L5" s="8" t="s">
        <v>5</v>
      </c>
    </row>
    <row r="6" spans="1:12" ht="18" customHeight="1">
      <c r="A6" s="9" t="s">
        <v>6</v>
      </c>
      <c r="B6" s="10"/>
      <c r="C6" s="11" t="s">
        <v>7</v>
      </c>
      <c r="D6" s="11"/>
      <c r="E6" s="12" t="s">
        <v>8</v>
      </c>
      <c r="F6" s="12" t="s">
        <v>9</v>
      </c>
      <c r="G6" s="11" t="s">
        <v>7</v>
      </c>
      <c r="H6" s="11"/>
      <c r="I6" s="11"/>
      <c r="J6" s="12" t="s">
        <v>8</v>
      </c>
      <c r="K6" s="12" t="s">
        <v>9</v>
      </c>
      <c r="L6" s="9" t="s">
        <v>10</v>
      </c>
    </row>
    <row r="7" spans="1:12" ht="36.75" customHeight="1">
      <c r="A7" s="9"/>
      <c r="B7" s="10"/>
      <c r="C7" s="13" t="s">
        <v>11</v>
      </c>
      <c r="D7" s="13" t="s">
        <v>12</v>
      </c>
      <c r="E7" s="12"/>
      <c r="F7" s="12"/>
      <c r="G7" s="14" t="s">
        <v>13</v>
      </c>
      <c r="H7" s="14" t="s">
        <v>14</v>
      </c>
      <c r="I7" s="14" t="s">
        <v>15</v>
      </c>
      <c r="J7" s="12"/>
      <c r="K7" s="12"/>
      <c r="L7" s="9"/>
    </row>
    <row r="8" spans="1:12" ht="29.25" customHeight="1">
      <c r="A8" s="15">
        <v>1010</v>
      </c>
      <c r="B8" s="16" t="s">
        <v>16</v>
      </c>
      <c r="C8" s="17">
        <f>C12+C651</f>
        <v>7662893653</v>
      </c>
      <c r="D8" s="17">
        <v>9719599225</v>
      </c>
      <c r="E8" s="18">
        <f>IF(C8=0,0,(D8/C8)*100)</f>
        <v>126.8398031492295</v>
      </c>
      <c r="F8" s="17">
        <f>D8-C8</f>
        <v>2056705572</v>
      </c>
      <c r="G8" s="17">
        <v>884447210</v>
      </c>
      <c r="H8" s="17">
        <v>703981163</v>
      </c>
      <c r="I8" s="17">
        <v>931669972</v>
      </c>
      <c r="J8" s="18">
        <f>IF(H8=0,0,(I8/H8)*100)</f>
        <v>132.34302577496666</v>
      </c>
      <c r="K8" s="19">
        <f>I8-H8</f>
        <v>227688809</v>
      </c>
      <c r="L8" s="20">
        <v>7422840857</v>
      </c>
    </row>
    <row r="9" spans="1:12" ht="17.25" customHeight="1">
      <c r="A9" s="15"/>
      <c r="B9" s="21" t="s">
        <v>17</v>
      </c>
      <c r="C9" s="17">
        <f>C13+C652</f>
        <v>3174306871</v>
      </c>
      <c r="D9" s="17">
        <v>4480463735</v>
      </c>
      <c r="E9" s="18">
        <f aca="true" t="shared" si="0" ref="E9:E79">IF(C9=0,0,(D9/C9)*100)</f>
        <v>141.14778177034037</v>
      </c>
      <c r="F9" s="17">
        <f aca="true" t="shared" si="1" ref="F9:F79">D9-C9</f>
        <v>1306156864</v>
      </c>
      <c r="G9" s="17">
        <v>388881447</v>
      </c>
      <c r="H9" s="17">
        <v>305872683</v>
      </c>
      <c r="I9" s="17">
        <v>452123853</v>
      </c>
      <c r="J9" s="18">
        <f aca="true" t="shared" si="2" ref="J9:J79">IF(H9=0,0,(I9/H9)*100)</f>
        <v>147.81439406931284</v>
      </c>
      <c r="K9" s="19">
        <f aca="true" t="shared" si="3" ref="K9:K79">I9-H9</f>
        <v>146251170</v>
      </c>
      <c r="L9" s="22"/>
    </row>
    <row r="10" spans="1:12" ht="27.75" customHeight="1">
      <c r="A10" s="15"/>
      <c r="B10" s="23" t="s">
        <v>18</v>
      </c>
      <c r="C10" s="17">
        <f>C14+C653</f>
        <v>4488586782</v>
      </c>
      <c r="D10" s="17">
        <v>5239135490</v>
      </c>
      <c r="E10" s="18">
        <f t="shared" si="0"/>
        <v>116.72126984399252</v>
      </c>
      <c r="F10" s="17">
        <f t="shared" si="1"/>
        <v>750548708</v>
      </c>
      <c r="G10" s="17">
        <v>495565763</v>
      </c>
      <c r="H10" s="17">
        <v>398108480</v>
      </c>
      <c r="I10" s="17">
        <v>479546119</v>
      </c>
      <c r="J10" s="18">
        <f t="shared" si="2"/>
        <v>120.45614275787344</v>
      </c>
      <c r="K10" s="19">
        <f t="shared" si="3"/>
        <v>81437639</v>
      </c>
      <c r="L10" s="22"/>
    </row>
    <row r="11" spans="1:12" ht="27.75" customHeight="1">
      <c r="A11" s="15"/>
      <c r="B11" s="24" t="s">
        <v>19</v>
      </c>
      <c r="C11" s="22">
        <f>C15+C654</f>
        <v>781984439</v>
      </c>
      <c r="D11" s="22">
        <v>854391145</v>
      </c>
      <c r="E11" s="25">
        <f t="shared" si="0"/>
        <v>109.25935381688588</v>
      </c>
      <c r="F11" s="22">
        <f t="shared" si="1"/>
        <v>72406706</v>
      </c>
      <c r="G11" s="22">
        <v>87694724</v>
      </c>
      <c r="H11" s="22">
        <v>68431716</v>
      </c>
      <c r="I11" s="22">
        <v>97039375</v>
      </c>
      <c r="J11" s="25">
        <f t="shared" si="2"/>
        <v>141.8046786960596</v>
      </c>
      <c r="K11" s="26">
        <f t="shared" si="3"/>
        <v>28607659</v>
      </c>
      <c r="L11" s="22"/>
    </row>
    <row r="12" spans="1:12" ht="41.25" customHeight="1">
      <c r="A12" s="15">
        <v>1020</v>
      </c>
      <c r="B12" s="27" t="s">
        <v>20</v>
      </c>
      <c r="C12" s="28">
        <f>C13+C14</f>
        <v>7659534716</v>
      </c>
      <c r="D12" s="28">
        <v>9715209562</v>
      </c>
      <c r="E12" s="29">
        <f t="shared" si="0"/>
        <v>126.83811644205882</v>
      </c>
      <c r="F12" s="28">
        <f t="shared" si="1"/>
        <v>2055674846</v>
      </c>
      <c r="G12" s="28">
        <v>884001210</v>
      </c>
      <c r="H12" s="28">
        <v>703548005</v>
      </c>
      <c r="I12" s="28">
        <v>931327317</v>
      </c>
      <c r="J12" s="29">
        <f t="shared" si="2"/>
        <v>132.37580241592755</v>
      </c>
      <c r="K12" s="30">
        <f t="shared" si="3"/>
        <v>227779312</v>
      </c>
      <c r="L12" s="20">
        <v>7419934529</v>
      </c>
    </row>
    <row r="13" spans="1:12" ht="17.25" customHeight="1">
      <c r="A13" s="15"/>
      <c r="B13" s="21" t="s">
        <v>17</v>
      </c>
      <c r="C13" s="17">
        <f>C17+C90+C174+C176+C286+C347+C382</f>
        <v>3172174693</v>
      </c>
      <c r="D13" s="17">
        <v>4477731793</v>
      </c>
      <c r="E13" s="18">
        <f t="shared" si="0"/>
        <v>141.15653223263388</v>
      </c>
      <c r="F13" s="17">
        <f t="shared" si="1"/>
        <v>1305557100</v>
      </c>
      <c r="G13" s="17">
        <v>388620630</v>
      </c>
      <c r="H13" s="17">
        <v>305618478</v>
      </c>
      <c r="I13" s="17">
        <v>451899235</v>
      </c>
      <c r="J13" s="18">
        <f t="shared" si="2"/>
        <v>147.86384578487431</v>
      </c>
      <c r="K13" s="19">
        <f t="shared" si="3"/>
        <v>146280757</v>
      </c>
      <c r="L13" s="22"/>
    </row>
    <row r="14" spans="1:12" ht="27.75" customHeight="1">
      <c r="A14" s="15"/>
      <c r="B14" s="23" t="s">
        <v>18</v>
      </c>
      <c r="C14" s="17">
        <v>4487360023</v>
      </c>
      <c r="D14" s="17">
        <v>5237477769</v>
      </c>
      <c r="E14" s="18">
        <f t="shared" si="0"/>
        <v>116.71623721197464</v>
      </c>
      <c r="F14" s="17">
        <f t="shared" si="1"/>
        <v>750117746</v>
      </c>
      <c r="G14" s="17">
        <v>495380580</v>
      </c>
      <c r="H14" s="17">
        <v>397929527</v>
      </c>
      <c r="I14" s="17">
        <v>479428082</v>
      </c>
      <c r="J14" s="18">
        <f t="shared" si="2"/>
        <v>120.48065033384667</v>
      </c>
      <c r="K14" s="19">
        <f t="shared" si="3"/>
        <v>81498555</v>
      </c>
      <c r="L14" s="22"/>
    </row>
    <row r="15" spans="1:12" ht="27.75" customHeight="1">
      <c r="A15" s="15"/>
      <c r="B15" s="24" t="s">
        <v>19</v>
      </c>
      <c r="C15" s="22">
        <v>781439612</v>
      </c>
      <c r="D15" s="22">
        <v>853671193</v>
      </c>
      <c r="E15" s="25">
        <f t="shared" si="0"/>
        <v>109.24339896401361</v>
      </c>
      <c r="F15" s="22">
        <f t="shared" si="1"/>
        <v>72231581</v>
      </c>
      <c r="G15" s="22">
        <v>87637558</v>
      </c>
      <c r="H15" s="22">
        <v>68369273</v>
      </c>
      <c r="I15" s="22">
        <v>96959012</v>
      </c>
      <c r="J15" s="25">
        <f t="shared" si="2"/>
        <v>141.8166491254046</v>
      </c>
      <c r="K15" s="26">
        <f t="shared" si="3"/>
        <v>28589739</v>
      </c>
      <c r="L15" s="22"/>
    </row>
    <row r="16" spans="1:12" ht="19.5" customHeight="1">
      <c r="A16" s="15">
        <v>1030</v>
      </c>
      <c r="B16" s="31" t="s">
        <v>21</v>
      </c>
      <c r="C16" s="28">
        <f>C20+C54</f>
        <v>3564028504</v>
      </c>
      <c r="D16" s="28">
        <v>4265184987</v>
      </c>
      <c r="E16" s="29">
        <f t="shared" si="0"/>
        <v>119.67314465114613</v>
      </c>
      <c r="F16" s="28">
        <f t="shared" si="1"/>
        <v>701156483</v>
      </c>
      <c r="G16" s="28">
        <v>350254141</v>
      </c>
      <c r="H16" s="28">
        <v>315718119</v>
      </c>
      <c r="I16" s="28">
        <v>448840892</v>
      </c>
      <c r="J16" s="29">
        <f t="shared" si="2"/>
        <v>142.16507225548241</v>
      </c>
      <c r="K16" s="30">
        <f t="shared" si="3"/>
        <v>133122773</v>
      </c>
      <c r="L16" s="20">
        <v>2216809800</v>
      </c>
    </row>
    <row r="17" spans="1:12" ht="15.75" customHeight="1">
      <c r="A17" s="15"/>
      <c r="B17" s="21" t="s">
        <v>17</v>
      </c>
      <c r="C17" s="17">
        <f>C21</f>
        <v>255026146</v>
      </c>
      <c r="D17" s="17">
        <v>342601805</v>
      </c>
      <c r="E17" s="18">
        <f t="shared" si="0"/>
        <v>134.33987470445481</v>
      </c>
      <c r="F17" s="17">
        <f t="shared" si="1"/>
        <v>87575659</v>
      </c>
      <c r="G17" s="17">
        <v>27111299</v>
      </c>
      <c r="H17" s="17">
        <v>23813654</v>
      </c>
      <c r="I17" s="17">
        <v>30840223</v>
      </c>
      <c r="J17" s="18">
        <f t="shared" si="2"/>
        <v>129.50647137142414</v>
      </c>
      <c r="K17" s="19">
        <f t="shared" si="3"/>
        <v>7026569</v>
      </c>
      <c r="L17" s="22"/>
    </row>
    <row r="18" spans="1:12" ht="15.75" customHeight="1">
      <c r="A18" s="15"/>
      <c r="B18" s="23" t="s">
        <v>22</v>
      </c>
      <c r="C18" s="17">
        <f>C22+C55</f>
        <v>3309002358</v>
      </c>
      <c r="D18" s="17">
        <v>3922583182</v>
      </c>
      <c r="E18" s="18">
        <f t="shared" si="0"/>
        <v>118.5427738519611</v>
      </c>
      <c r="F18" s="17">
        <f t="shared" si="1"/>
        <v>613580824</v>
      </c>
      <c r="G18" s="17">
        <v>323142842</v>
      </c>
      <c r="H18" s="17">
        <v>291904465</v>
      </c>
      <c r="I18" s="17">
        <v>418000669</v>
      </c>
      <c r="J18" s="18">
        <f t="shared" si="2"/>
        <v>143.19776472072806</v>
      </c>
      <c r="K18" s="19">
        <f t="shared" si="3"/>
        <v>126096204</v>
      </c>
      <c r="L18" s="22"/>
    </row>
    <row r="19" spans="1:12" ht="15.75" customHeight="1">
      <c r="A19" s="15"/>
      <c r="B19" s="32" t="s">
        <v>23</v>
      </c>
      <c r="C19" s="22">
        <f>C23+C56</f>
        <v>544439378</v>
      </c>
      <c r="D19" s="22">
        <v>603910809</v>
      </c>
      <c r="E19" s="25">
        <f t="shared" si="0"/>
        <v>110.92342571150317</v>
      </c>
      <c r="F19" s="22">
        <f t="shared" si="1"/>
        <v>59471431</v>
      </c>
      <c r="G19" s="22">
        <v>48324632</v>
      </c>
      <c r="H19" s="22">
        <v>52332957</v>
      </c>
      <c r="I19" s="22">
        <v>86165331</v>
      </c>
      <c r="J19" s="25">
        <f t="shared" si="2"/>
        <v>164.64831329901727</v>
      </c>
      <c r="K19" s="26">
        <f t="shared" si="3"/>
        <v>33832374</v>
      </c>
      <c r="L19" s="22"/>
    </row>
    <row r="20" spans="1:12" ht="39.75" customHeight="1">
      <c r="A20" s="15">
        <v>1040</v>
      </c>
      <c r="B20" s="16" t="s">
        <v>24</v>
      </c>
      <c r="C20" s="28">
        <v>1774396924</v>
      </c>
      <c r="D20" s="28">
        <v>2270315696</v>
      </c>
      <c r="E20" s="29">
        <f t="shared" si="0"/>
        <v>127.94858158805059</v>
      </c>
      <c r="F20" s="28">
        <f t="shared" si="1"/>
        <v>495918772</v>
      </c>
      <c r="G20" s="28">
        <v>193935810</v>
      </c>
      <c r="H20" s="28">
        <v>151552388</v>
      </c>
      <c r="I20" s="28">
        <v>152326125</v>
      </c>
      <c r="J20" s="29">
        <f t="shared" si="2"/>
        <v>100.51054094904792</v>
      </c>
      <c r="K20" s="30">
        <f t="shared" si="3"/>
        <v>773737</v>
      </c>
      <c r="L20" s="20">
        <v>2216809800</v>
      </c>
    </row>
    <row r="21" spans="1:12" ht="15.75" customHeight="1">
      <c r="A21" s="15"/>
      <c r="B21" s="21" t="s">
        <v>17</v>
      </c>
      <c r="C21" s="17">
        <v>255026146</v>
      </c>
      <c r="D21" s="17">
        <v>342601805</v>
      </c>
      <c r="E21" s="18">
        <f t="shared" si="0"/>
        <v>134.33987470445481</v>
      </c>
      <c r="F21" s="17">
        <f t="shared" si="1"/>
        <v>87575659</v>
      </c>
      <c r="G21" s="17">
        <v>27111299</v>
      </c>
      <c r="H21" s="17">
        <v>23813654</v>
      </c>
      <c r="I21" s="17">
        <v>30840223</v>
      </c>
      <c r="J21" s="18">
        <f t="shared" si="2"/>
        <v>129.50647137142414</v>
      </c>
      <c r="K21" s="19">
        <f t="shared" si="3"/>
        <v>7026569</v>
      </c>
      <c r="L21" s="22"/>
    </row>
    <row r="22" spans="1:12" ht="15.75" customHeight="1">
      <c r="A22" s="15"/>
      <c r="B22" s="23" t="s">
        <v>22</v>
      </c>
      <c r="C22" s="17">
        <v>1519370778</v>
      </c>
      <c r="D22" s="17">
        <v>1927713891</v>
      </c>
      <c r="E22" s="18">
        <f t="shared" si="0"/>
        <v>126.8758040441923</v>
      </c>
      <c r="F22" s="17">
        <f t="shared" si="1"/>
        <v>408343113</v>
      </c>
      <c r="G22" s="17">
        <v>166824511</v>
      </c>
      <c r="H22" s="17">
        <v>127738734</v>
      </c>
      <c r="I22" s="17">
        <v>121485902</v>
      </c>
      <c r="J22" s="18">
        <f t="shared" si="2"/>
        <v>95.10498358313149</v>
      </c>
      <c r="K22" s="19">
        <f t="shared" si="3"/>
        <v>-6252832</v>
      </c>
      <c r="L22" s="22"/>
    </row>
    <row r="23" spans="1:12" ht="15.75" customHeight="1">
      <c r="A23" s="15"/>
      <c r="B23" s="32" t="s">
        <v>23</v>
      </c>
      <c r="C23" s="22">
        <v>19246983</v>
      </c>
      <c r="D23" s="22">
        <v>20431712</v>
      </c>
      <c r="E23" s="25">
        <f t="shared" si="0"/>
        <v>106.1554010828606</v>
      </c>
      <c r="F23" s="22">
        <f t="shared" si="1"/>
        <v>1184729</v>
      </c>
      <c r="G23" s="17">
        <v>1343873</v>
      </c>
      <c r="H23" s="17">
        <v>3180254</v>
      </c>
      <c r="I23" s="17">
        <v>1576184</v>
      </c>
      <c r="J23" s="25">
        <f t="shared" si="2"/>
        <v>49.56157589928352</v>
      </c>
      <c r="K23" s="26">
        <f t="shared" si="3"/>
        <v>-1604070</v>
      </c>
      <c r="L23" s="22"/>
    </row>
    <row r="24" spans="1:12" ht="15" customHeight="1">
      <c r="A24" s="15"/>
      <c r="B24" s="33" t="s">
        <v>25</v>
      </c>
      <c r="C24" s="34"/>
      <c r="D24" s="34"/>
      <c r="E24" s="35"/>
      <c r="F24" s="36"/>
      <c r="G24" s="36"/>
      <c r="H24" s="36"/>
      <c r="I24" s="36"/>
      <c r="J24" s="37"/>
      <c r="K24" s="38"/>
      <c r="L24" s="36"/>
    </row>
    <row r="25" spans="1:12" ht="52.5" customHeight="1">
      <c r="A25" s="15">
        <v>1050</v>
      </c>
      <c r="B25" s="16" t="s">
        <v>26</v>
      </c>
      <c r="C25" s="28">
        <v>1674293102</v>
      </c>
      <c r="D25" s="28">
        <v>2149967768</v>
      </c>
      <c r="E25" s="29">
        <f t="shared" si="0"/>
        <v>128.41047755806855</v>
      </c>
      <c r="F25" s="28">
        <f t="shared" si="1"/>
        <v>475674666</v>
      </c>
      <c r="G25" s="20">
        <v>187262918</v>
      </c>
      <c r="H25" s="20">
        <v>141419272</v>
      </c>
      <c r="I25" s="20">
        <v>138986043</v>
      </c>
      <c r="J25" s="29">
        <f t="shared" si="2"/>
        <v>98.2794219164132</v>
      </c>
      <c r="K25" s="39">
        <f t="shared" si="3"/>
        <v>-2433229</v>
      </c>
      <c r="L25" s="20">
        <v>2086407316</v>
      </c>
    </row>
    <row r="26" spans="1:12" ht="15.75" customHeight="1">
      <c r="A26" s="15"/>
      <c r="B26" s="21" t="s">
        <v>27</v>
      </c>
      <c r="C26" s="28">
        <v>156681612</v>
      </c>
      <c r="D26" s="28">
        <v>223891983</v>
      </c>
      <c r="E26" s="18">
        <f t="shared" si="0"/>
        <v>142.89614469884316</v>
      </c>
      <c r="F26" s="17">
        <f t="shared" si="1"/>
        <v>67210371</v>
      </c>
      <c r="G26" s="19">
        <v>20434347</v>
      </c>
      <c r="H26" s="19">
        <v>14492930</v>
      </c>
      <c r="I26" s="19">
        <v>17500267</v>
      </c>
      <c r="J26" s="18">
        <f t="shared" si="2"/>
        <v>120.75037276796341</v>
      </c>
      <c r="K26" s="19">
        <f t="shared" si="3"/>
        <v>3007337</v>
      </c>
      <c r="L26" s="22"/>
    </row>
    <row r="27" spans="1:12" ht="15.75" customHeight="1">
      <c r="A27" s="15"/>
      <c r="B27" s="23" t="s">
        <v>28</v>
      </c>
      <c r="C27" s="28">
        <v>1517611490</v>
      </c>
      <c r="D27" s="28">
        <v>1926075785</v>
      </c>
      <c r="E27" s="18">
        <f t="shared" si="0"/>
        <v>126.9149448123907</v>
      </c>
      <c r="F27" s="17">
        <f t="shared" si="1"/>
        <v>408464295</v>
      </c>
      <c r="G27" s="19">
        <v>166828571</v>
      </c>
      <c r="H27" s="19">
        <v>126926342</v>
      </c>
      <c r="I27" s="19">
        <v>121485776</v>
      </c>
      <c r="J27" s="18">
        <f t="shared" si="2"/>
        <v>95.71360372144026</v>
      </c>
      <c r="K27" s="19">
        <f t="shared" si="3"/>
        <v>-5440566</v>
      </c>
      <c r="L27" s="22"/>
    </row>
    <row r="28" spans="1:12" ht="15.75" customHeight="1">
      <c r="A28" s="15"/>
      <c r="B28" s="32" t="s">
        <v>29</v>
      </c>
      <c r="C28" s="28">
        <v>19246983</v>
      </c>
      <c r="D28" s="28">
        <v>20431712</v>
      </c>
      <c r="E28" s="25">
        <f t="shared" si="0"/>
        <v>106.1554010828606</v>
      </c>
      <c r="F28" s="22">
        <f t="shared" si="1"/>
        <v>1184729</v>
      </c>
      <c r="G28" s="19">
        <v>1343873</v>
      </c>
      <c r="H28" s="19">
        <v>3180254</v>
      </c>
      <c r="I28" s="19">
        <v>1576184</v>
      </c>
      <c r="J28" s="25">
        <f t="shared" si="2"/>
        <v>49.56157589928352</v>
      </c>
      <c r="K28" s="26">
        <f t="shared" si="3"/>
        <v>-1604070</v>
      </c>
      <c r="L28" s="22"/>
    </row>
    <row r="29" spans="1:12" ht="14.25" customHeight="1">
      <c r="A29" s="15"/>
      <c r="B29" s="40" t="s">
        <v>30</v>
      </c>
      <c r="C29" s="36"/>
      <c r="D29" s="36"/>
      <c r="E29" s="37"/>
      <c r="F29" s="36"/>
      <c r="G29" s="36"/>
      <c r="H29" s="36"/>
      <c r="I29" s="36"/>
      <c r="J29" s="37"/>
      <c r="K29" s="41"/>
      <c r="L29" s="36"/>
    </row>
    <row r="30" spans="1:12" ht="20.25" customHeight="1">
      <c r="A30" s="42"/>
      <c r="B30" s="16" t="s">
        <v>31</v>
      </c>
      <c r="C30" s="28"/>
      <c r="D30" s="28"/>
      <c r="E30" s="29"/>
      <c r="F30" s="20"/>
      <c r="G30" s="28"/>
      <c r="H30" s="28"/>
      <c r="I30" s="28"/>
      <c r="J30" s="29"/>
      <c r="K30" s="39"/>
      <c r="L30" s="20">
        <v>222818046</v>
      </c>
    </row>
    <row r="31" spans="1:12" ht="15.75" customHeight="1">
      <c r="A31" s="43">
        <v>1055</v>
      </c>
      <c r="B31" s="44" t="s">
        <v>27</v>
      </c>
      <c r="C31" s="17">
        <v>156685574</v>
      </c>
      <c r="D31" s="17">
        <v>223891823</v>
      </c>
      <c r="E31" s="18">
        <f t="shared" si="0"/>
        <v>142.8924292672917</v>
      </c>
      <c r="F31" s="17">
        <f t="shared" si="1"/>
        <v>67206249</v>
      </c>
      <c r="G31" s="17">
        <v>20434232</v>
      </c>
      <c r="H31" s="17">
        <v>14493460</v>
      </c>
      <c r="I31" s="17">
        <v>17500265</v>
      </c>
      <c r="J31" s="18">
        <f t="shared" si="2"/>
        <v>120.74594334272149</v>
      </c>
      <c r="K31" s="19">
        <f t="shared" si="3"/>
        <v>3006805</v>
      </c>
      <c r="L31" s="20"/>
    </row>
    <row r="32" spans="1:12" ht="15.75" customHeight="1">
      <c r="A32" s="45">
        <v>1060</v>
      </c>
      <c r="B32" s="23" t="s">
        <v>28</v>
      </c>
      <c r="C32" s="17">
        <v>1517619540</v>
      </c>
      <c r="D32" s="17">
        <v>1926078888</v>
      </c>
      <c r="E32" s="18">
        <f t="shared" si="0"/>
        <v>126.91447607481385</v>
      </c>
      <c r="F32" s="17">
        <f t="shared" si="1"/>
        <v>408459348</v>
      </c>
      <c r="G32" s="17">
        <v>166820929</v>
      </c>
      <c r="H32" s="17">
        <v>126935366</v>
      </c>
      <c r="I32" s="17">
        <v>121487563</v>
      </c>
      <c r="J32" s="18">
        <f t="shared" si="2"/>
        <v>95.70820712014964</v>
      </c>
      <c r="K32" s="19">
        <f t="shared" si="3"/>
        <v>-5447803</v>
      </c>
      <c r="L32" s="17">
        <v>1863588616</v>
      </c>
    </row>
    <row r="33" spans="1:12" ht="15.75" customHeight="1">
      <c r="A33" s="46"/>
      <c r="B33" s="32" t="s">
        <v>29</v>
      </c>
      <c r="C33" s="22">
        <v>19246946</v>
      </c>
      <c r="D33" s="22">
        <v>20433858</v>
      </c>
      <c r="E33" s="25">
        <f>IF(C33=0,0,(D33/C33)*100)</f>
        <v>106.16675497504903</v>
      </c>
      <c r="F33" s="22">
        <f t="shared" si="1"/>
        <v>1186912</v>
      </c>
      <c r="G33" s="22">
        <v>1343388</v>
      </c>
      <c r="H33" s="22">
        <v>3180738</v>
      </c>
      <c r="I33" s="22">
        <v>1576186</v>
      </c>
      <c r="J33" s="25">
        <f t="shared" si="2"/>
        <v>49.554097193795904</v>
      </c>
      <c r="K33" s="26">
        <f t="shared" si="3"/>
        <v>-1604552</v>
      </c>
      <c r="L33" s="22"/>
    </row>
    <row r="34" spans="1:12" ht="137.25" customHeight="1">
      <c r="A34" s="42">
        <v>1063</v>
      </c>
      <c r="B34" s="16" t="s">
        <v>32</v>
      </c>
      <c r="C34" s="20">
        <v>-3962</v>
      </c>
      <c r="D34" s="20">
        <v>160</v>
      </c>
      <c r="E34" s="47"/>
      <c r="F34" s="20">
        <f>D34-C34</f>
        <v>4122</v>
      </c>
      <c r="G34" s="20">
        <v>115</v>
      </c>
      <c r="H34" s="20">
        <v>-530</v>
      </c>
      <c r="I34" s="20">
        <v>2</v>
      </c>
      <c r="J34" s="48"/>
      <c r="K34" s="49">
        <f>I34-H34</f>
        <v>532</v>
      </c>
      <c r="L34" s="20">
        <v>239</v>
      </c>
    </row>
    <row r="35" spans="1:12" ht="15.75" customHeight="1">
      <c r="A35" s="42"/>
      <c r="B35" s="21" t="s">
        <v>27</v>
      </c>
      <c r="C35" s="20"/>
      <c r="D35" s="20"/>
      <c r="E35" s="20"/>
      <c r="F35" s="20"/>
      <c r="G35" s="20"/>
      <c r="H35" s="20"/>
      <c r="I35" s="20"/>
      <c r="J35" s="48"/>
      <c r="K35" s="48"/>
      <c r="L35" s="20"/>
    </row>
    <row r="36" spans="1:12" ht="15.75" customHeight="1">
      <c r="A36" s="50">
        <v>1066</v>
      </c>
      <c r="B36" s="23" t="s">
        <v>28</v>
      </c>
      <c r="C36" s="17">
        <v>-8050</v>
      </c>
      <c r="D36" s="17">
        <v>-3103</v>
      </c>
      <c r="E36" s="51"/>
      <c r="F36" s="17">
        <f>D36-C36</f>
        <v>4947</v>
      </c>
      <c r="G36" s="17">
        <v>7642</v>
      </c>
      <c r="H36" s="17">
        <v>-9024</v>
      </c>
      <c r="I36" s="17">
        <v>-1787</v>
      </c>
      <c r="J36" s="18"/>
      <c r="K36" s="19">
        <f t="shared" si="3"/>
        <v>7237</v>
      </c>
      <c r="L36" s="17">
        <v>415</v>
      </c>
    </row>
    <row r="37" spans="1:12" ht="15.75" customHeight="1">
      <c r="A37" s="50"/>
      <c r="B37" s="32" t="s">
        <v>29</v>
      </c>
      <c r="C37" s="22">
        <v>37</v>
      </c>
      <c r="D37" s="22">
        <v>-2146</v>
      </c>
      <c r="E37" s="52"/>
      <c r="F37" s="22">
        <f>D37-C37</f>
        <v>-2183</v>
      </c>
      <c r="G37" s="22">
        <v>485</v>
      </c>
      <c r="H37" s="22">
        <v>-484</v>
      </c>
      <c r="I37" s="22">
        <v>-2</v>
      </c>
      <c r="J37" s="25"/>
      <c r="K37" s="26">
        <f t="shared" si="3"/>
        <v>482</v>
      </c>
      <c r="L37" s="22"/>
    </row>
    <row r="38" spans="1:12" ht="102.75" customHeight="1">
      <c r="A38" s="15">
        <v>1070</v>
      </c>
      <c r="B38" s="16" t="s">
        <v>33</v>
      </c>
      <c r="C38" s="28">
        <v>2199109</v>
      </c>
      <c r="D38" s="28">
        <v>2047633</v>
      </c>
      <c r="E38" s="29">
        <f t="shared" si="0"/>
        <v>93.1119376074583</v>
      </c>
      <c r="F38" s="28">
        <f t="shared" si="1"/>
        <v>-151476</v>
      </c>
      <c r="G38" s="28">
        <v>-5081</v>
      </c>
      <c r="H38" s="28">
        <v>1015494</v>
      </c>
      <c r="I38" s="28">
        <v>158</v>
      </c>
      <c r="J38" s="29">
        <f t="shared" si="2"/>
        <v>0.015558929939517123</v>
      </c>
      <c r="K38" s="30">
        <f t="shared" si="3"/>
        <v>-1015336</v>
      </c>
      <c r="L38" s="28">
        <v>2687595</v>
      </c>
    </row>
    <row r="39" spans="1:12" ht="15.75" customHeight="1">
      <c r="A39" s="15"/>
      <c r="B39" s="21" t="s">
        <v>27</v>
      </c>
      <c r="C39" s="17">
        <v>439821</v>
      </c>
      <c r="D39" s="17">
        <v>409527</v>
      </c>
      <c r="E39" s="18">
        <f t="shared" si="0"/>
        <v>93.11219791687982</v>
      </c>
      <c r="F39" s="17">
        <f t="shared" si="1"/>
        <v>-30294</v>
      </c>
      <c r="G39" s="17">
        <v>-1021</v>
      </c>
      <c r="H39" s="17">
        <v>203102</v>
      </c>
      <c r="I39" s="17">
        <v>32</v>
      </c>
      <c r="J39" s="18">
        <f t="shared" si="2"/>
        <v>0.015755630175970696</v>
      </c>
      <c r="K39" s="19">
        <f t="shared" si="3"/>
        <v>-203070</v>
      </c>
      <c r="L39" s="22"/>
    </row>
    <row r="40" spans="1:12" ht="15.75" customHeight="1">
      <c r="A40" s="15"/>
      <c r="B40" s="23" t="s">
        <v>28</v>
      </c>
      <c r="C40" s="17">
        <v>1759288</v>
      </c>
      <c r="D40" s="17">
        <v>1638106</v>
      </c>
      <c r="E40" s="18">
        <f t="shared" si="0"/>
        <v>93.11187253025088</v>
      </c>
      <c r="F40" s="17">
        <f t="shared" si="1"/>
        <v>-121182</v>
      </c>
      <c r="G40" s="17">
        <v>-4060</v>
      </c>
      <c r="H40" s="17">
        <v>812392</v>
      </c>
      <c r="I40" s="17">
        <v>126</v>
      </c>
      <c r="J40" s="18">
        <f t="shared" si="2"/>
        <v>0.015509753911904596</v>
      </c>
      <c r="K40" s="19">
        <f t="shared" si="3"/>
        <v>-812266</v>
      </c>
      <c r="L40" s="22"/>
    </row>
    <row r="41" spans="1:12" ht="15.75" customHeight="1">
      <c r="A41" s="15"/>
      <c r="B41" s="32" t="s">
        <v>29</v>
      </c>
      <c r="C41" s="22">
        <v>0</v>
      </c>
      <c r="D41" s="22">
        <v>0</v>
      </c>
      <c r="E41" s="25">
        <f t="shared" si="0"/>
        <v>0</v>
      </c>
      <c r="F41" s="22">
        <f t="shared" si="1"/>
        <v>0</v>
      </c>
      <c r="G41" s="22">
        <v>0</v>
      </c>
      <c r="H41" s="22">
        <v>0</v>
      </c>
      <c r="I41" s="22">
        <v>0</v>
      </c>
      <c r="J41" s="25">
        <f t="shared" si="2"/>
        <v>0</v>
      </c>
      <c r="K41" s="26">
        <f t="shared" si="3"/>
        <v>0</v>
      </c>
      <c r="L41" s="22"/>
    </row>
    <row r="42" spans="1:12" ht="89.25" customHeight="1">
      <c r="A42" s="15">
        <v>1080</v>
      </c>
      <c r="B42" s="53" t="s">
        <v>34</v>
      </c>
      <c r="C42" s="28">
        <v>4538969</v>
      </c>
      <c r="D42" s="28">
        <v>5477059</v>
      </c>
      <c r="E42" s="29">
        <f t="shared" si="0"/>
        <v>120.66746875777297</v>
      </c>
      <c r="F42" s="28">
        <f t="shared" si="1"/>
        <v>938090</v>
      </c>
      <c r="G42" s="28">
        <v>456945</v>
      </c>
      <c r="H42" s="28">
        <v>326897</v>
      </c>
      <c r="I42" s="28">
        <v>941648</v>
      </c>
      <c r="J42" s="29">
        <f t="shared" si="2"/>
        <v>288.0564826229669</v>
      </c>
      <c r="K42" s="30">
        <f t="shared" si="3"/>
        <v>614751</v>
      </c>
      <c r="L42" s="20">
        <v>5467483</v>
      </c>
    </row>
    <row r="43" spans="1:12" ht="15.75" customHeight="1">
      <c r="A43" s="15"/>
      <c r="B43" s="54" t="s">
        <v>27</v>
      </c>
      <c r="C43" s="22">
        <v>4538969</v>
      </c>
      <c r="D43" s="22">
        <v>5477059</v>
      </c>
      <c r="E43" s="25">
        <f t="shared" si="0"/>
        <v>120.66746875777297</v>
      </c>
      <c r="F43" s="22">
        <f t="shared" si="1"/>
        <v>938090</v>
      </c>
      <c r="G43" s="22">
        <v>456945</v>
      </c>
      <c r="H43" s="22">
        <v>326897</v>
      </c>
      <c r="I43" s="22">
        <v>941648</v>
      </c>
      <c r="J43" s="25">
        <f t="shared" si="2"/>
        <v>288.0564826229669</v>
      </c>
      <c r="K43" s="26">
        <f t="shared" si="3"/>
        <v>614751</v>
      </c>
      <c r="L43" s="22"/>
    </row>
    <row r="44" spans="1:12" ht="39.75" customHeight="1">
      <c r="A44" s="15">
        <v>1090</v>
      </c>
      <c r="B44" s="16" t="s">
        <v>35</v>
      </c>
      <c r="C44" s="28">
        <v>20248389</v>
      </c>
      <c r="D44" s="28">
        <v>21746314</v>
      </c>
      <c r="E44" s="29">
        <f t="shared" si="0"/>
        <v>107.39774902586076</v>
      </c>
      <c r="F44" s="28">
        <f t="shared" si="1"/>
        <v>1497925</v>
      </c>
      <c r="G44" s="28">
        <v>1886762</v>
      </c>
      <c r="H44" s="28">
        <v>716334</v>
      </c>
      <c r="I44" s="28">
        <v>2159502</v>
      </c>
      <c r="J44" s="29">
        <f t="shared" si="2"/>
        <v>301.4657966814363</v>
      </c>
      <c r="K44" s="30">
        <f t="shared" si="3"/>
        <v>1443168</v>
      </c>
      <c r="L44" s="20">
        <v>24877182</v>
      </c>
    </row>
    <row r="45" spans="1:12" ht="15.75" customHeight="1">
      <c r="A45" s="15"/>
      <c r="B45" s="54" t="s">
        <v>27</v>
      </c>
      <c r="C45" s="22">
        <v>20248389</v>
      </c>
      <c r="D45" s="22">
        <v>21746314</v>
      </c>
      <c r="E45" s="25">
        <f t="shared" si="0"/>
        <v>107.39774902586076</v>
      </c>
      <c r="F45" s="22">
        <f t="shared" si="1"/>
        <v>1497925</v>
      </c>
      <c r="G45" s="22">
        <v>1886762</v>
      </c>
      <c r="H45" s="22">
        <v>716334</v>
      </c>
      <c r="I45" s="22">
        <v>2159502</v>
      </c>
      <c r="J45" s="25">
        <f t="shared" si="2"/>
        <v>301.4657966814363</v>
      </c>
      <c r="K45" s="26">
        <f t="shared" si="3"/>
        <v>1443168</v>
      </c>
      <c r="L45" s="22"/>
    </row>
    <row r="46" spans="1:12" ht="66" customHeight="1">
      <c r="A46" s="15"/>
      <c r="B46" s="16" t="s">
        <v>36</v>
      </c>
      <c r="C46" s="28">
        <f>C48+C50</f>
        <v>57187119</v>
      </c>
      <c r="D46" s="28">
        <f>D48+D50</f>
        <v>67651511</v>
      </c>
      <c r="E46" s="29">
        <f t="shared" si="0"/>
        <v>118.29851229260211</v>
      </c>
      <c r="F46" s="28">
        <f t="shared" si="1"/>
        <v>10464392</v>
      </c>
      <c r="G46" s="20">
        <f aca="true" t="shared" si="4" ref="G46:I47">G48+G50</f>
        <v>2259722</v>
      </c>
      <c r="H46" s="20">
        <f t="shared" si="4"/>
        <v>5877780</v>
      </c>
      <c r="I46" s="20">
        <f t="shared" si="4"/>
        <v>7277842</v>
      </c>
      <c r="J46" s="29">
        <f t="shared" si="2"/>
        <v>123.81957133475564</v>
      </c>
      <c r="K46" s="30">
        <f t="shared" si="3"/>
        <v>1400062</v>
      </c>
      <c r="L46" s="20">
        <f>L48+L50</f>
        <v>75917308</v>
      </c>
    </row>
    <row r="47" spans="1:12" ht="15.75" customHeight="1">
      <c r="A47" s="15"/>
      <c r="B47" s="54" t="s">
        <v>27</v>
      </c>
      <c r="C47" s="22">
        <f>C49+C51</f>
        <v>57187119</v>
      </c>
      <c r="D47" s="22">
        <f>D49+D51</f>
        <v>67651511</v>
      </c>
      <c r="E47" s="25">
        <f t="shared" si="0"/>
        <v>118.29851229260211</v>
      </c>
      <c r="F47" s="22">
        <f t="shared" si="1"/>
        <v>10464392</v>
      </c>
      <c r="G47" s="28">
        <f t="shared" si="4"/>
        <v>2259722</v>
      </c>
      <c r="H47" s="28">
        <f t="shared" si="4"/>
        <v>5877780</v>
      </c>
      <c r="I47" s="34">
        <f t="shared" si="4"/>
        <v>7277842</v>
      </c>
      <c r="J47" s="25">
        <f t="shared" si="2"/>
        <v>123.81957133475564</v>
      </c>
      <c r="K47" s="26">
        <f t="shared" si="3"/>
        <v>1400062</v>
      </c>
      <c r="L47" s="34"/>
    </row>
    <row r="48" spans="1:12" ht="40.5" customHeight="1">
      <c r="A48" s="15">
        <v>1100</v>
      </c>
      <c r="B48" s="55" t="s">
        <v>37</v>
      </c>
      <c r="C48" s="28">
        <v>54651885</v>
      </c>
      <c r="D48" s="28">
        <v>65889311</v>
      </c>
      <c r="E48" s="29">
        <f t="shared" si="0"/>
        <v>120.56182691594262</v>
      </c>
      <c r="F48" s="28">
        <f t="shared" si="1"/>
        <v>11237426</v>
      </c>
      <c r="G48" s="20">
        <v>1931986</v>
      </c>
      <c r="H48" s="20">
        <v>5829828</v>
      </c>
      <c r="I48" s="20">
        <v>7240806</v>
      </c>
      <c r="J48" s="29">
        <f t="shared" si="2"/>
        <v>124.20273805676601</v>
      </c>
      <c r="K48" s="30">
        <f t="shared" si="3"/>
        <v>1410978</v>
      </c>
      <c r="L48" s="28">
        <v>74558570</v>
      </c>
    </row>
    <row r="49" spans="1:12" ht="15.75" customHeight="1">
      <c r="A49" s="15"/>
      <c r="B49" s="54" t="s">
        <v>27</v>
      </c>
      <c r="C49" s="22">
        <v>54651885</v>
      </c>
      <c r="D49" s="22">
        <v>65889311</v>
      </c>
      <c r="E49" s="25">
        <f t="shared" si="0"/>
        <v>120.56182691594262</v>
      </c>
      <c r="F49" s="22">
        <f t="shared" si="1"/>
        <v>11237426</v>
      </c>
      <c r="G49" s="22">
        <v>1931986</v>
      </c>
      <c r="H49" s="22">
        <v>5829828</v>
      </c>
      <c r="I49" s="22">
        <v>7240806</v>
      </c>
      <c r="J49" s="25">
        <f t="shared" si="2"/>
        <v>124.20273805676601</v>
      </c>
      <c r="K49" s="26">
        <f t="shared" si="3"/>
        <v>1410978</v>
      </c>
      <c r="L49" s="22"/>
    </row>
    <row r="50" spans="1:12" ht="40.5" customHeight="1">
      <c r="A50" s="15">
        <v>1110</v>
      </c>
      <c r="B50" s="16" t="s">
        <v>38</v>
      </c>
      <c r="C50" s="28">
        <v>2535234</v>
      </c>
      <c r="D50" s="28">
        <v>1762200</v>
      </c>
      <c r="E50" s="29">
        <f t="shared" si="0"/>
        <v>69.50837674155522</v>
      </c>
      <c r="F50" s="28">
        <f t="shared" si="1"/>
        <v>-773034</v>
      </c>
      <c r="G50" s="20">
        <v>327736</v>
      </c>
      <c r="H50" s="20">
        <v>47952</v>
      </c>
      <c r="I50" s="20">
        <v>37036</v>
      </c>
      <c r="J50" s="29">
        <f t="shared" si="2"/>
        <v>77.23556890223557</v>
      </c>
      <c r="K50" s="39">
        <f t="shared" si="3"/>
        <v>-10916</v>
      </c>
      <c r="L50" s="20">
        <v>1358738</v>
      </c>
    </row>
    <row r="51" spans="1:12" ht="15.75" customHeight="1">
      <c r="A51" s="15"/>
      <c r="B51" s="54" t="s">
        <v>27</v>
      </c>
      <c r="C51" s="22">
        <v>2535234</v>
      </c>
      <c r="D51" s="22">
        <v>1762200</v>
      </c>
      <c r="E51" s="25">
        <f t="shared" si="0"/>
        <v>69.50837674155522</v>
      </c>
      <c r="F51" s="22">
        <f t="shared" si="1"/>
        <v>-773034</v>
      </c>
      <c r="G51" s="22">
        <v>327736</v>
      </c>
      <c r="H51" s="22">
        <v>47952</v>
      </c>
      <c r="I51" s="22">
        <v>37036</v>
      </c>
      <c r="J51" s="25">
        <f t="shared" si="2"/>
        <v>77.23556890223557</v>
      </c>
      <c r="K51" s="26">
        <f t="shared" si="3"/>
        <v>-10916</v>
      </c>
      <c r="L51" s="22"/>
    </row>
    <row r="52" spans="1:12" ht="39.75" customHeight="1">
      <c r="A52" s="15">
        <v>1120</v>
      </c>
      <c r="B52" s="16" t="s">
        <v>39</v>
      </c>
      <c r="C52" s="28">
        <v>15930236</v>
      </c>
      <c r="D52" s="28">
        <v>23425411</v>
      </c>
      <c r="E52" s="29">
        <f t="shared" si="0"/>
        <v>147.04999348408901</v>
      </c>
      <c r="F52" s="28">
        <f t="shared" si="1"/>
        <v>7495175</v>
      </c>
      <c r="G52" s="28">
        <v>2074544</v>
      </c>
      <c r="H52" s="28">
        <v>2196611</v>
      </c>
      <c r="I52" s="28">
        <v>2960932</v>
      </c>
      <c r="J52" s="29">
        <f t="shared" si="2"/>
        <v>134.7954644677642</v>
      </c>
      <c r="K52" s="30">
        <f t="shared" si="3"/>
        <v>764321</v>
      </c>
      <c r="L52" s="20">
        <v>21452916</v>
      </c>
    </row>
    <row r="53" spans="1:12" ht="15.75" customHeight="1">
      <c r="A53" s="15"/>
      <c r="B53" s="54" t="s">
        <v>27</v>
      </c>
      <c r="C53" s="22">
        <v>15930236</v>
      </c>
      <c r="D53" s="22">
        <v>23425411</v>
      </c>
      <c r="E53" s="25">
        <f t="shared" si="0"/>
        <v>147.04999348408901</v>
      </c>
      <c r="F53" s="22">
        <f t="shared" si="1"/>
        <v>7495175</v>
      </c>
      <c r="G53" s="22">
        <v>2074544</v>
      </c>
      <c r="H53" s="22">
        <v>2196611</v>
      </c>
      <c r="I53" s="22">
        <v>2960932</v>
      </c>
      <c r="J53" s="25">
        <f t="shared" si="2"/>
        <v>134.7954644677642</v>
      </c>
      <c r="K53" s="26">
        <f t="shared" si="3"/>
        <v>764321</v>
      </c>
      <c r="L53" s="22"/>
    </row>
    <row r="54" spans="1:12" ht="42.75" customHeight="1">
      <c r="A54" s="15">
        <v>1130</v>
      </c>
      <c r="B54" s="16" t="s">
        <v>40</v>
      </c>
      <c r="C54" s="28">
        <v>1789631580</v>
      </c>
      <c r="D54" s="28">
        <v>1994869291</v>
      </c>
      <c r="E54" s="29">
        <f t="shared" si="0"/>
        <v>111.46815430022754</v>
      </c>
      <c r="F54" s="28">
        <f t="shared" si="1"/>
        <v>205237711</v>
      </c>
      <c r="G54" s="28">
        <v>156318331</v>
      </c>
      <c r="H54" s="28">
        <v>164165731</v>
      </c>
      <c r="I54" s="28">
        <v>296514767</v>
      </c>
      <c r="J54" s="29">
        <f t="shared" si="2"/>
        <v>180.61916162027748</v>
      </c>
      <c r="K54" s="30">
        <f t="shared" si="3"/>
        <v>132349036</v>
      </c>
      <c r="L54" s="20" t="s">
        <v>41</v>
      </c>
    </row>
    <row r="55" spans="1:12" ht="15.75" customHeight="1">
      <c r="A55" s="15"/>
      <c r="B55" s="23" t="s">
        <v>22</v>
      </c>
      <c r="C55" s="28">
        <v>1789631580</v>
      </c>
      <c r="D55" s="17">
        <v>1994869291</v>
      </c>
      <c r="E55" s="18">
        <f t="shared" si="0"/>
        <v>111.46815430022754</v>
      </c>
      <c r="F55" s="17">
        <f t="shared" si="1"/>
        <v>205237711</v>
      </c>
      <c r="G55" s="28">
        <v>156318331</v>
      </c>
      <c r="H55" s="28">
        <v>164165731</v>
      </c>
      <c r="I55" s="28">
        <v>296514767</v>
      </c>
      <c r="J55" s="18">
        <f t="shared" si="2"/>
        <v>180.61916162027748</v>
      </c>
      <c r="K55" s="19">
        <f t="shared" si="3"/>
        <v>132349036</v>
      </c>
      <c r="L55" s="22"/>
    </row>
    <row r="56" spans="1:12" ht="15.75" customHeight="1">
      <c r="A56" s="15"/>
      <c r="B56" s="32" t="s">
        <v>23</v>
      </c>
      <c r="C56" s="22">
        <v>525192395</v>
      </c>
      <c r="D56" s="22">
        <v>583479097</v>
      </c>
      <c r="E56" s="25">
        <f t="shared" si="0"/>
        <v>111.09816184600312</v>
      </c>
      <c r="F56" s="22">
        <f t="shared" si="1"/>
        <v>58286702</v>
      </c>
      <c r="G56" s="28">
        <v>46980759</v>
      </c>
      <c r="H56" s="28">
        <v>49152703</v>
      </c>
      <c r="I56" s="28">
        <v>84589147</v>
      </c>
      <c r="J56" s="25">
        <f t="shared" si="2"/>
        <v>172.09459874465094</v>
      </c>
      <c r="K56" s="26">
        <f t="shared" si="3"/>
        <v>35436444</v>
      </c>
      <c r="L56" s="22"/>
    </row>
    <row r="57" spans="1:12" ht="15" customHeight="1">
      <c r="A57" s="15"/>
      <c r="B57" s="33" t="s">
        <v>42</v>
      </c>
      <c r="C57" s="34"/>
      <c r="D57" s="36"/>
      <c r="E57" s="35"/>
      <c r="F57" s="34"/>
      <c r="G57" s="36"/>
      <c r="H57" s="36"/>
      <c r="I57" s="36"/>
      <c r="J57" s="35"/>
      <c r="K57" s="41"/>
      <c r="L57" s="36"/>
    </row>
    <row r="58" spans="1:12" ht="63.75" customHeight="1">
      <c r="A58" s="15">
        <v>1140</v>
      </c>
      <c r="B58" s="16" t="s">
        <v>43</v>
      </c>
      <c r="C58" s="20">
        <v>39384093</v>
      </c>
      <c r="D58" s="28">
        <v>51805519</v>
      </c>
      <c r="E58" s="29">
        <f t="shared" si="0"/>
        <v>131.5391952786624</v>
      </c>
      <c r="F58" s="20">
        <f t="shared" si="1"/>
        <v>12421426</v>
      </c>
      <c r="G58" s="28">
        <v>3932761</v>
      </c>
      <c r="H58" s="28">
        <v>3634171</v>
      </c>
      <c r="I58" s="28">
        <v>5272822</v>
      </c>
      <c r="J58" s="29">
        <f t="shared" si="2"/>
        <v>145.09009069743828</v>
      </c>
      <c r="K58" s="30">
        <f t="shared" si="3"/>
        <v>1638651</v>
      </c>
      <c r="L58" s="20" t="s">
        <v>41</v>
      </c>
    </row>
    <row r="59" spans="1:12" ht="15.75" customHeight="1">
      <c r="A59" s="15"/>
      <c r="B59" s="23" t="s">
        <v>28</v>
      </c>
      <c r="C59" s="17">
        <v>39384093</v>
      </c>
      <c r="D59" s="17">
        <v>51805519</v>
      </c>
      <c r="E59" s="18">
        <f t="shared" si="0"/>
        <v>131.5391952786624</v>
      </c>
      <c r="F59" s="17">
        <f t="shared" si="1"/>
        <v>12421426</v>
      </c>
      <c r="G59" s="28">
        <v>3932761</v>
      </c>
      <c r="H59" s="28">
        <v>3634171</v>
      </c>
      <c r="I59" s="28">
        <v>5272822</v>
      </c>
      <c r="J59" s="18">
        <f t="shared" si="2"/>
        <v>145.09009069743828</v>
      </c>
      <c r="K59" s="19">
        <f t="shared" si="3"/>
        <v>1638651</v>
      </c>
      <c r="L59" s="22"/>
    </row>
    <row r="60" spans="1:12" ht="15.75" customHeight="1">
      <c r="A60" s="15"/>
      <c r="B60" s="32" t="s">
        <v>29</v>
      </c>
      <c r="C60" s="22">
        <v>8256854</v>
      </c>
      <c r="D60" s="22">
        <v>11036393</v>
      </c>
      <c r="E60" s="25">
        <f t="shared" si="0"/>
        <v>133.66341466132258</v>
      </c>
      <c r="F60" s="22">
        <f t="shared" si="1"/>
        <v>2779539</v>
      </c>
      <c r="G60" s="22">
        <v>801964</v>
      </c>
      <c r="H60" s="22">
        <v>849297</v>
      </c>
      <c r="I60" s="22">
        <v>1192113</v>
      </c>
      <c r="J60" s="25">
        <f>IF(H60=0,0,(I60/H60)*100)</f>
        <v>140.36467808081272</v>
      </c>
      <c r="K60" s="26">
        <f>I60-H60</f>
        <v>342816</v>
      </c>
      <c r="L60" s="22"/>
    </row>
    <row r="61" spans="1:12" ht="71.25" customHeight="1">
      <c r="A61" s="56">
        <v>1145</v>
      </c>
      <c r="B61" s="16" t="s">
        <v>44</v>
      </c>
      <c r="C61" s="28">
        <v>340222</v>
      </c>
      <c r="D61" s="28">
        <v>448747</v>
      </c>
      <c r="E61" s="29">
        <f t="shared" si="0"/>
        <v>131.89828994009792</v>
      </c>
      <c r="F61" s="28">
        <f t="shared" si="1"/>
        <v>108525</v>
      </c>
      <c r="G61" s="28">
        <v>35531</v>
      </c>
      <c r="H61" s="28">
        <v>30086</v>
      </c>
      <c r="I61" s="28">
        <v>67664</v>
      </c>
      <c r="J61" s="29">
        <f>IF(H61=0,0,(I61/H61)*100)</f>
        <v>224.90194774978397</v>
      </c>
      <c r="K61" s="30">
        <f>I61-H61</f>
        <v>37578</v>
      </c>
      <c r="L61" s="20" t="s">
        <v>41</v>
      </c>
    </row>
    <row r="62" spans="1:12" ht="15.75" customHeight="1">
      <c r="A62" s="56"/>
      <c r="B62" s="23" t="s">
        <v>28</v>
      </c>
      <c r="C62" s="17">
        <v>340222</v>
      </c>
      <c r="D62" s="17">
        <v>448747</v>
      </c>
      <c r="E62" s="18">
        <f t="shared" si="0"/>
        <v>131.89828994009792</v>
      </c>
      <c r="F62" s="17">
        <f t="shared" si="1"/>
        <v>108525</v>
      </c>
      <c r="G62" s="28">
        <v>35531</v>
      </c>
      <c r="H62" s="28">
        <v>30086</v>
      </c>
      <c r="I62" s="28">
        <v>67664</v>
      </c>
      <c r="J62" s="18">
        <f>IF(H62=0,0,(I62/H62)*100)</f>
        <v>224.90194774978397</v>
      </c>
      <c r="K62" s="19">
        <f>I62-H62</f>
        <v>37578</v>
      </c>
      <c r="L62" s="57"/>
    </row>
    <row r="63" spans="1:12" ht="15.75" customHeight="1">
      <c r="A63" s="56"/>
      <c r="B63" s="58" t="s">
        <v>29</v>
      </c>
      <c r="C63" s="22">
        <v>60921</v>
      </c>
      <c r="D63" s="22">
        <v>90889</v>
      </c>
      <c r="E63" s="25">
        <f t="shared" si="0"/>
        <v>149.1915759754436</v>
      </c>
      <c r="F63" s="22">
        <f t="shared" si="1"/>
        <v>29968</v>
      </c>
      <c r="G63" s="22">
        <v>9021</v>
      </c>
      <c r="H63" s="22">
        <v>5335</v>
      </c>
      <c r="I63" s="22">
        <v>12798</v>
      </c>
      <c r="J63" s="25">
        <f>IF(H63=0,0,(I63/H63)*100)</f>
        <v>239.8875351452671</v>
      </c>
      <c r="K63" s="26">
        <f>I63-H63</f>
        <v>7463</v>
      </c>
      <c r="L63" s="59"/>
    </row>
    <row r="64" spans="1:12" ht="54" customHeight="1">
      <c r="A64" s="15">
        <v>1150</v>
      </c>
      <c r="B64" s="16" t="s">
        <v>45</v>
      </c>
      <c r="C64" s="28">
        <v>1730795660</v>
      </c>
      <c r="D64" s="28">
        <v>1919906746</v>
      </c>
      <c r="E64" s="29">
        <f t="shared" si="0"/>
        <v>110.92625145593445</v>
      </c>
      <c r="F64" s="28">
        <f t="shared" si="1"/>
        <v>189111086</v>
      </c>
      <c r="G64" s="28">
        <v>150435270</v>
      </c>
      <c r="H64" s="28">
        <v>158760975</v>
      </c>
      <c r="I64" s="28">
        <v>288613233</v>
      </c>
      <c r="J64" s="29">
        <f t="shared" si="2"/>
        <v>181.79104342235237</v>
      </c>
      <c r="K64" s="30">
        <f t="shared" si="3"/>
        <v>129852258</v>
      </c>
      <c r="L64" s="20" t="s">
        <v>41</v>
      </c>
    </row>
    <row r="65" spans="1:12" ht="15.75" customHeight="1">
      <c r="A65" s="15"/>
      <c r="B65" s="23" t="s">
        <v>28</v>
      </c>
      <c r="C65" s="17">
        <v>1730795660</v>
      </c>
      <c r="D65" s="17">
        <v>1919906746</v>
      </c>
      <c r="E65" s="18">
        <f t="shared" si="0"/>
        <v>110.92625145593445</v>
      </c>
      <c r="F65" s="17">
        <f t="shared" si="1"/>
        <v>189111086</v>
      </c>
      <c r="G65" s="17">
        <v>150435270</v>
      </c>
      <c r="H65" s="17">
        <v>158760975</v>
      </c>
      <c r="I65" s="17">
        <v>288613233</v>
      </c>
      <c r="J65" s="18">
        <f t="shared" si="2"/>
        <v>181.79104342235237</v>
      </c>
      <c r="K65" s="19">
        <f t="shared" si="3"/>
        <v>129852258</v>
      </c>
      <c r="L65" s="22"/>
    </row>
    <row r="66" spans="1:12" ht="15.75" customHeight="1">
      <c r="A66" s="15"/>
      <c r="B66" s="32" t="s">
        <v>29</v>
      </c>
      <c r="C66" s="22">
        <v>513221757</v>
      </c>
      <c r="D66" s="22">
        <v>567977010</v>
      </c>
      <c r="E66" s="25">
        <f t="shared" si="0"/>
        <v>110.66892668776707</v>
      </c>
      <c r="F66" s="22">
        <f t="shared" si="1"/>
        <v>54755253</v>
      </c>
      <c r="G66" s="34">
        <v>45765704</v>
      </c>
      <c r="H66" s="34">
        <v>47938099</v>
      </c>
      <c r="I66" s="34">
        <v>82859080</v>
      </c>
      <c r="J66" s="25">
        <f t="shared" si="2"/>
        <v>172.84598623737665</v>
      </c>
      <c r="K66" s="26">
        <f t="shared" si="3"/>
        <v>34920981</v>
      </c>
      <c r="L66" s="22"/>
    </row>
    <row r="67" spans="1:12" ht="15" customHeight="1">
      <c r="A67" s="15"/>
      <c r="B67" s="40" t="s">
        <v>30</v>
      </c>
      <c r="C67" s="36"/>
      <c r="D67" s="36"/>
      <c r="E67" s="37"/>
      <c r="F67" s="36"/>
      <c r="G67" s="36"/>
      <c r="H67" s="36"/>
      <c r="I67" s="36"/>
      <c r="J67" s="37"/>
      <c r="K67" s="41"/>
      <c r="L67" s="60"/>
    </row>
    <row r="68" spans="1:12" ht="115.5" customHeight="1">
      <c r="A68" s="15">
        <v>1155</v>
      </c>
      <c r="B68" s="16" t="s">
        <v>46</v>
      </c>
      <c r="C68" s="20">
        <v>1719982167</v>
      </c>
      <c r="D68" s="28">
        <v>1907698603</v>
      </c>
      <c r="E68" s="29">
        <f t="shared" si="0"/>
        <v>110.91385943421818</v>
      </c>
      <c r="F68" s="20">
        <f t="shared" si="1"/>
        <v>187716436</v>
      </c>
      <c r="G68" s="28">
        <v>149095517</v>
      </c>
      <c r="H68" s="28">
        <v>158404506</v>
      </c>
      <c r="I68" s="28">
        <v>287982854</v>
      </c>
      <c r="J68" s="29">
        <f t="shared" si="2"/>
        <v>181.80218560196766</v>
      </c>
      <c r="K68" s="39">
        <f t="shared" si="3"/>
        <v>129578348</v>
      </c>
      <c r="L68" s="20" t="s">
        <v>41</v>
      </c>
    </row>
    <row r="69" spans="1:12" ht="15.75" customHeight="1">
      <c r="A69" s="15"/>
      <c r="B69" s="61" t="s">
        <v>28</v>
      </c>
      <c r="C69" s="28">
        <v>1719982167</v>
      </c>
      <c r="D69" s="28">
        <v>1907698603</v>
      </c>
      <c r="E69" s="18">
        <f t="shared" si="0"/>
        <v>110.91385943421818</v>
      </c>
      <c r="F69" s="17">
        <f t="shared" si="1"/>
        <v>187716436</v>
      </c>
      <c r="G69" s="28">
        <v>149095517</v>
      </c>
      <c r="H69" s="28">
        <v>158404506</v>
      </c>
      <c r="I69" s="28">
        <v>287982854</v>
      </c>
      <c r="J69" s="18">
        <f t="shared" si="2"/>
        <v>181.80218560196766</v>
      </c>
      <c r="K69" s="19">
        <f t="shared" si="3"/>
        <v>129578348</v>
      </c>
      <c r="L69" s="62"/>
    </row>
    <row r="70" spans="1:12" ht="15.75" customHeight="1">
      <c r="A70" s="15"/>
      <c r="B70" s="32" t="s">
        <v>29</v>
      </c>
      <c r="C70" s="22">
        <v>509310554</v>
      </c>
      <c r="D70" s="22">
        <v>563548998</v>
      </c>
      <c r="E70" s="25">
        <f t="shared" si="0"/>
        <v>110.64938544352255</v>
      </c>
      <c r="F70" s="22">
        <f t="shared" si="1"/>
        <v>54238444</v>
      </c>
      <c r="G70" s="22">
        <v>45301837</v>
      </c>
      <c r="H70" s="22">
        <v>47802082</v>
      </c>
      <c r="I70" s="22">
        <v>82639751</v>
      </c>
      <c r="J70" s="25">
        <f t="shared" si="2"/>
        <v>172.87897836751128</v>
      </c>
      <c r="K70" s="26">
        <f t="shared" si="3"/>
        <v>34837669</v>
      </c>
      <c r="L70" s="62"/>
    </row>
    <row r="71" spans="1:12" ht="102.75" customHeight="1">
      <c r="A71" s="15">
        <v>1160</v>
      </c>
      <c r="B71" s="16" t="s">
        <v>47</v>
      </c>
      <c r="C71" s="28">
        <v>10813493</v>
      </c>
      <c r="D71" s="28">
        <v>12208143</v>
      </c>
      <c r="E71" s="29">
        <f t="shared" si="0"/>
        <v>112.89731264448962</v>
      </c>
      <c r="F71" s="28">
        <f t="shared" si="1"/>
        <v>1394650</v>
      </c>
      <c r="G71" s="28">
        <v>1339753</v>
      </c>
      <c r="H71" s="28">
        <v>356469</v>
      </c>
      <c r="I71" s="28">
        <v>630379</v>
      </c>
      <c r="J71" s="29">
        <f t="shared" si="2"/>
        <v>176.83978129935562</v>
      </c>
      <c r="K71" s="30">
        <f t="shared" si="3"/>
        <v>273910</v>
      </c>
      <c r="L71" s="20" t="s">
        <v>41</v>
      </c>
    </row>
    <row r="72" spans="1:12" ht="15.75" customHeight="1">
      <c r="A72" s="15"/>
      <c r="B72" s="61" t="s">
        <v>28</v>
      </c>
      <c r="C72" s="28">
        <v>10813493</v>
      </c>
      <c r="D72" s="28">
        <v>12208143</v>
      </c>
      <c r="E72" s="18">
        <f t="shared" si="0"/>
        <v>112.89731264448962</v>
      </c>
      <c r="F72" s="17">
        <f t="shared" si="1"/>
        <v>1394650</v>
      </c>
      <c r="G72" s="28">
        <v>1339753</v>
      </c>
      <c r="H72" s="28">
        <v>356469</v>
      </c>
      <c r="I72" s="28">
        <v>630379</v>
      </c>
      <c r="J72" s="18">
        <f t="shared" si="2"/>
        <v>176.83978129935562</v>
      </c>
      <c r="K72" s="19">
        <f t="shared" si="3"/>
        <v>273910</v>
      </c>
      <c r="L72" s="62"/>
    </row>
    <row r="73" spans="1:12" ht="15.75" customHeight="1">
      <c r="A73" s="15"/>
      <c r="B73" s="32" t="s">
        <v>29</v>
      </c>
      <c r="C73" s="22">
        <v>3911203</v>
      </c>
      <c r="D73" s="22">
        <v>4428012</v>
      </c>
      <c r="E73" s="25">
        <f t="shared" si="0"/>
        <v>113.21355603378296</v>
      </c>
      <c r="F73" s="22">
        <f t="shared" si="1"/>
        <v>516809</v>
      </c>
      <c r="G73" s="22">
        <v>463867</v>
      </c>
      <c r="H73" s="22">
        <v>136017</v>
      </c>
      <c r="I73" s="22">
        <v>219329</v>
      </c>
      <c r="J73" s="25">
        <f t="shared" si="2"/>
        <v>161.25116713352008</v>
      </c>
      <c r="K73" s="26">
        <f t="shared" si="3"/>
        <v>83312</v>
      </c>
      <c r="L73" s="62"/>
    </row>
    <row r="74" spans="1:12" ht="51.75" customHeight="1">
      <c r="A74" s="15">
        <v>1170</v>
      </c>
      <c r="B74" s="16" t="s">
        <v>48</v>
      </c>
      <c r="C74" s="28">
        <v>13970038</v>
      </c>
      <c r="D74" s="28">
        <v>15685131</v>
      </c>
      <c r="E74" s="29">
        <f t="shared" si="0"/>
        <v>112.27693868835576</v>
      </c>
      <c r="F74" s="28">
        <f t="shared" si="1"/>
        <v>1715093</v>
      </c>
      <c r="G74" s="28">
        <v>1299591</v>
      </c>
      <c r="H74" s="28">
        <v>1176979</v>
      </c>
      <c r="I74" s="28">
        <v>1837074</v>
      </c>
      <c r="J74" s="29">
        <f t="shared" si="2"/>
        <v>156.08383836924872</v>
      </c>
      <c r="K74" s="30">
        <f t="shared" si="3"/>
        <v>660095</v>
      </c>
      <c r="L74" s="20" t="s">
        <v>41</v>
      </c>
    </row>
    <row r="75" spans="1:12" ht="15.75" customHeight="1">
      <c r="A75" s="15"/>
      <c r="B75" s="23" t="s">
        <v>28</v>
      </c>
      <c r="C75" s="28">
        <v>13970038</v>
      </c>
      <c r="D75" s="28">
        <v>15685131</v>
      </c>
      <c r="E75" s="18">
        <f t="shared" si="0"/>
        <v>112.27693868835576</v>
      </c>
      <c r="F75" s="17">
        <f t="shared" si="1"/>
        <v>1715093</v>
      </c>
      <c r="G75" s="28">
        <v>1299591</v>
      </c>
      <c r="H75" s="28">
        <v>1176979</v>
      </c>
      <c r="I75" s="28">
        <v>1837074</v>
      </c>
      <c r="J75" s="18">
        <f t="shared" si="2"/>
        <v>156.08383836924872</v>
      </c>
      <c r="K75" s="19">
        <f t="shared" si="3"/>
        <v>660095</v>
      </c>
      <c r="L75" s="22"/>
    </row>
    <row r="76" spans="1:12" ht="15.75" customHeight="1">
      <c r="A76" s="15"/>
      <c r="B76" s="32" t="s">
        <v>29</v>
      </c>
      <c r="C76" s="22">
        <v>2779784</v>
      </c>
      <c r="D76" s="22">
        <v>3310650</v>
      </c>
      <c r="E76" s="25">
        <f t="shared" si="0"/>
        <v>119.09738310602552</v>
      </c>
      <c r="F76" s="22">
        <f t="shared" si="1"/>
        <v>530866</v>
      </c>
      <c r="G76" s="22">
        <v>308289</v>
      </c>
      <c r="H76" s="22">
        <v>293116</v>
      </c>
      <c r="I76" s="22">
        <v>411450</v>
      </c>
      <c r="J76" s="25">
        <f t="shared" si="2"/>
        <v>140.37104763984226</v>
      </c>
      <c r="K76" s="26">
        <f t="shared" si="3"/>
        <v>118334</v>
      </c>
      <c r="L76" s="22"/>
    </row>
    <row r="77" spans="1:12" ht="113.25" customHeight="1">
      <c r="A77" s="15">
        <v>1180</v>
      </c>
      <c r="B77" s="16" t="s">
        <v>49</v>
      </c>
      <c r="C77" s="28">
        <v>4751720</v>
      </c>
      <c r="D77" s="28">
        <v>3359283</v>
      </c>
      <c r="E77" s="29">
        <f t="shared" si="0"/>
        <v>70.6961479211738</v>
      </c>
      <c r="F77" s="28">
        <f t="shared" si="1"/>
        <v>-1392437</v>
      </c>
      <c r="G77" s="28">
        <v>249327</v>
      </c>
      <c r="H77" s="28">
        <v>212275</v>
      </c>
      <c r="I77" s="28">
        <v>372168</v>
      </c>
      <c r="J77" s="29">
        <f t="shared" si="2"/>
        <v>175.32351902013897</v>
      </c>
      <c r="K77" s="30">
        <f t="shared" si="3"/>
        <v>159893</v>
      </c>
      <c r="L77" s="20" t="s">
        <v>41</v>
      </c>
    </row>
    <row r="78" spans="1:12" ht="15.75" customHeight="1">
      <c r="A78" s="15"/>
      <c r="B78" s="61" t="s">
        <v>28</v>
      </c>
      <c r="C78" s="28">
        <v>4751720</v>
      </c>
      <c r="D78" s="28">
        <v>3359283</v>
      </c>
      <c r="E78" s="18">
        <f t="shared" si="0"/>
        <v>70.6961479211738</v>
      </c>
      <c r="F78" s="17">
        <f t="shared" si="1"/>
        <v>-1392437</v>
      </c>
      <c r="G78" s="28">
        <v>249327</v>
      </c>
      <c r="H78" s="28">
        <v>212275</v>
      </c>
      <c r="I78" s="28">
        <v>372168</v>
      </c>
      <c r="J78" s="18">
        <f t="shared" si="2"/>
        <v>175.32351902013897</v>
      </c>
      <c r="K78" s="19">
        <f t="shared" si="3"/>
        <v>159893</v>
      </c>
      <c r="L78" s="22"/>
    </row>
    <row r="79" spans="1:12" ht="15.75" customHeight="1">
      <c r="A79" s="15"/>
      <c r="B79" s="32" t="s">
        <v>29</v>
      </c>
      <c r="C79" s="22">
        <v>833081</v>
      </c>
      <c r="D79" s="22">
        <v>628219</v>
      </c>
      <c r="E79" s="25">
        <f t="shared" si="0"/>
        <v>75.40911387968276</v>
      </c>
      <c r="F79" s="22">
        <f t="shared" si="1"/>
        <v>-204862</v>
      </c>
      <c r="G79" s="22">
        <v>56820</v>
      </c>
      <c r="H79" s="22">
        <v>31365</v>
      </c>
      <c r="I79" s="22">
        <v>76050</v>
      </c>
      <c r="J79" s="25">
        <f t="shared" si="2"/>
        <v>242.467718794835</v>
      </c>
      <c r="K79" s="26">
        <f t="shared" si="3"/>
        <v>44685</v>
      </c>
      <c r="L79" s="22"/>
    </row>
    <row r="80" spans="1:12" ht="114.75" customHeight="1">
      <c r="A80" s="15">
        <v>1190</v>
      </c>
      <c r="B80" s="16" t="s">
        <v>50</v>
      </c>
      <c r="C80" s="28">
        <v>361</v>
      </c>
      <c r="D80" s="28">
        <v>-129</v>
      </c>
      <c r="E80" s="29"/>
      <c r="F80" s="28">
        <f aca="true" t="shared" si="5" ref="F80:F149">D80-C80</f>
        <v>-490</v>
      </c>
      <c r="G80" s="28">
        <v>-343</v>
      </c>
      <c r="H80" s="28">
        <v>-1322</v>
      </c>
      <c r="I80" s="28">
        <v>389</v>
      </c>
      <c r="J80" s="29"/>
      <c r="K80" s="39">
        <f>I80-H80</f>
        <v>1711</v>
      </c>
      <c r="L80" s="20" t="s">
        <v>41</v>
      </c>
    </row>
    <row r="81" spans="1:12" ht="15.75" customHeight="1">
      <c r="A81" s="15"/>
      <c r="B81" s="61" t="s">
        <v>28</v>
      </c>
      <c r="C81" s="28">
        <v>361</v>
      </c>
      <c r="D81" s="28">
        <v>-129</v>
      </c>
      <c r="E81" s="18"/>
      <c r="F81" s="17">
        <f t="shared" si="5"/>
        <v>-490</v>
      </c>
      <c r="G81" s="28">
        <v>-343</v>
      </c>
      <c r="H81" s="28">
        <v>-1322</v>
      </c>
      <c r="I81" s="28">
        <v>389</v>
      </c>
      <c r="J81" s="18"/>
      <c r="K81" s="19">
        <f>I81-H81</f>
        <v>1711</v>
      </c>
      <c r="L81" s="63"/>
    </row>
    <row r="82" spans="1:12" ht="15.75" customHeight="1">
      <c r="A82" s="15"/>
      <c r="B82" s="32" t="s">
        <v>29</v>
      </c>
      <c r="C82" s="22">
        <v>-11</v>
      </c>
      <c r="D82" s="22">
        <v>-223</v>
      </c>
      <c r="E82" s="25"/>
      <c r="F82" s="22">
        <f t="shared" si="5"/>
        <v>-212</v>
      </c>
      <c r="G82" s="22">
        <v>-101</v>
      </c>
      <c r="H82" s="22">
        <v>-502</v>
      </c>
      <c r="I82" s="22">
        <v>120</v>
      </c>
      <c r="J82" s="25"/>
      <c r="K82" s="26">
        <f aca="true" t="shared" si="6" ref="K82:K88">I82-H82</f>
        <v>622</v>
      </c>
      <c r="L82" s="34"/>
    </row>
    <row r="83" spans="1:12" ht="96" customHeight="1">
      <c r="A83" s="64">
        <v>1195</v>
      </c>
      <c r="B83" s="16" t="s">
        <v>51</v>
      </c>
      <c r="C83" s="28">
        <v>37155</v>
      </c>
      <c r="D83" s="28">
        <v>85323</v>
      </c>
      <c r="E83" s="29">
        <f aca="true" t="shared" si="7" ref="E83:E149">IF(C83=0,0,(D83/C83)*100)</f>
        <v>229.64069438837305</v>
      </c>
      <c r="F83" s="28">
        <f t="shared" si="5"/>
        <v>48168</v>
      </c>
      <c r="G83" s="28">
        <v>4853</v>
      </c>
      <c r="H83" s="28">
        <v>5269</v>
      </c>
      <c r="I83" s="28">
        <v>7977</v>
      </c>
      <c r="J83" s="29">
        <f aca="true" t="shared" si="8" ref="J83:J88">IF(H83=0,0,(I83/H83)*100)</f>
        <v>151.39495160371987</v>
      </c>
      <c r="K83" s="30">
        <f t="shared" si="6"/>
        <v>2708</v>
      </c>
      <c r="L83" s="20" t="s">
        <v>41</v>
      </c>
    </row>
    <row r="84" spans="1:12" ht="15.75" customHeight="1">
      <c r="A84" s="64"/>
      <c r="B84" s="23" t="s">
        <v>28</v>
      </c>
      <c r="C84" s="17">
        <v>37155</v>
      </c>
      <c r="D84" s="17">
        <v>85323</v>
      </c>
      <c r="E84" s="18">
        <f t="shared" si="7"/>
        <v>229.64069438837305</v>
      </c>
      <c r="F84" s="17">
        <f t="shared" si="5"/>
        <v>48168</v>
      </c>
      <c r="G84" s="17">
        <v>4853</v>
      </c>
      <c r="H84" s="17">
        <v>5269</v>
      </c>
      <c r="I84" s="17">
        <v>7977</v>
      </c>
      <c r="J84" s="18">
        <f t="shared" si="8"/>
        <v>151.39495160371987</v>
      </c>
      <c r="K84" s="19">
        <f t="shared" si="6"/>
        <v>2708</v>
      </c>
      <c r="L84" s="22"/>
    </row>
    <row r="85" spans="1:12" ht="15.75" customHeight="1">
      <c r="A85" s="64"/>
      <c r="B85" s="58" t="s">
        <v>29</v>
      </c>
      <c r="C85" s="22">
        <v>8202</v>
      </c>
      <c r="D85" s="22">
        <v>25809</v>
      </c>
      <c r="E85" s="25">
        <f t="shared" si="7"/>
        <v>314.6671543525969</v>
      </c>
      <c r="F85" s="22">
        <f t="shared" si="5"/>
        <v>17607</v>
      </c>
      <c r="G85" s="34">
        <v>-473</v>
      </c>
      <c r="H85" s="34">
        <v>1167</v>
      </c>
      <c r="I85" s="34">
        <v>2512</v>
      </c>
      <c r="J85" s="25">
        <f t="shared" si="8"/>
        <v>215.2527849185947</v>
      </c>
      <c r="K85" s="26">
        <f t="shared" si="6"/>
        <v>1345</v>
      </c>
      <c r="L85" s="22"/>
    </row>
    <row r="86" spans="1:12" ht="79.5" customHeight="1">
      <c r="A86" s="64">
        <v>1197</v>
      </c>
      <c r="B86" s="55" t="s">
        <v>52</v>
      </c>
      <c r="C86" s="28" t="s">
        <v>53</v>
      </c>
      <c r="D86" s="28">
        <v>3578671</v>
      </c>
      <c r="E86" s="65" t="s">
        <v>53</v>
      </c>
      <c r="F86" s="28" t="s">
        <v>53</v>
      </c>
      <c r="G86" s="28">
        <v>361341</v>
      </c>
      <c r="H86" s="28">
        <v>347298</v>
      </c>
      <c r="I86" s="28">
        <v>343440</v>
      </c>
      <c r="J86" s="29">
        <f t="shared" si="8"/>
        <v>98.88913843442808</v>
      </c>
      <c r="K86" s="30">
        <f t="shared" si="6"/>
        <v>-3858</v>
      </c>
      <c r="L86" s="28" t="s">
        <v>41</v>
      </c>
    </row>
    <row r="87" spans="1:12" ht="15.75" customHeight="1">
      <c r="A87" s="64"/>
      <c r="B87" s="23" t="s">
        <v>28</v>
      </c>
      <c r="C87" s="17" t="s">
        <v>53</v>
      </c>
      <c r="D87" s="17">
        <v>3578671</v>
      </c>
      <c r="E87" s="51" t="s">
        <v>53</v>
      </c>
      <c r="F87" s="17" t="s">
        <v>53</v>
      </c>
      <c r="G87" s="17">
        <v>361341</v>
      </c>
      <c r="H87" s="17">
        <v>347298</v>
      </c>
      <c r="I87" s="17">
        <v>343440</v>
      </c>
      <c r="J87" s="18">
        <f t="shared" si="8"/>
        <v>98.88913843442808</v>
      </c>
      <c r="K87" s="19">
        <f t="shared" si="6"/>
        <v>-3858</v>
      </c>
      <c r="L87" s="22"/>
    </row>
    <row r="88" spans="1:12" ht="15.75" customHeight="1">
      <c r="A88" s="64"/>
      <c r="B88" s="58" t="s">
        <v>29</v>
      </c>
      <c r="C88" s="22" t="s">
        <v>53</v>
      </c>
      <c r="D88" s="34">
        <v>410350</v>
      </c>
      <c r="E88" s="52" t="s">
        <v>53</v>
      </c>
      <c r="F88" s="22" t="s">
        <v>53</v>
      </c>
      <c r="G88" s="34">
        <v>39535</v>
      </c>
      <c r="H88" s="34">
        <v>34826</v>
      </c>
      <c r="I88" s="34">
        <v>35024</v>
      </c>
      <c r="J88" s="25">
        <f t="shared" si="8"/>
        <v>100.5685407454201</v>
      </c>
      <c r="K88" s="26">
        <f t="shared" si="6"/>
        <v>198</v>
      </c>
      <c r="L88" s="22"/>
    </row>
    <row r="89" spans="1:12" ht="39.75" customHeight="1">
      <c r="A89" s="15">
        <v>1200</v>
      </c>
      <c r="B89" s="55" t="s">
        <v>54</v>
      </c>
      <c r="C89" s="28">
        <v>1770114181</v>
      </c>
      <c r="D89" s="28">
        <v>2357120394</v>
      </c>
      <c r="E89" s="29">
        <f t="shared" si="7"/>
        <v>133.16205357263334</v>
      </c>
      <c r="F89" s="28">
        <f t="shared" si="5"/>
        <v>587006213</v>
      </c>
      <c r="G89" s="28">
        <v>197042392</v>
      </c>
      <c r="H89" s="28">
        <v>111831110</v>
      </c>
      <c r="I89" s="28">
        <v>258074971</v>
      </c>
      <c r="J89" s="29">
        <f aca="true" t="shared" si="9" ref="J89:J98">IF(H89=0,0,(I89/H89)*100)</f>
        <v>230.77207317355607</v>
      </c>
      <c r="K89" s="30">
        <f aca="true" t="shared" si="10" ref="K89:K98">I89-H89</f>
        <v>146243861</v>
      </c>
      <c r="L89" s="28">
        <v>2463341606</v>
      </c>
    </row>
    <row r="90" spans="1:12" ht="15.75" customHeight="1">
      <c r="A90" s="15"/>
      <c r="B90" s="21" t="s">
        <v>17</v>
      </c>
      <c r="C90" s="17">
        <v>1442647809</v>
      </c>
      <c r="D90" s="17">
        <v>1985020394</v>
      </c>
      <c r="E90" s="18">
        <f t="shared" si="7"/>
        <v>137.59563364089232</v>
      </c>
      <c r="F90" s="17">
        <f t="shared" si="5"/>
        <v>542372585</v>
      </c>
      <c r="G90" s="17">
        <v>165411553</v>
      </c>
      <c r="H90" s="17">
        <v>81972799</v>
      </c>
      <c r="I90" s="17">
        <v>226080061</v>
      </c>
      <c r="J90" s="18">
        <f t="shared" si="9"/>
        <v>275.79887933313097</v>
      </c>
      <c r="K90" s="19">
        <f t="shared" si="10"/>
        <v>144107262</v>
      </c>
      <c r="L90" s="22"/>
    </row>
    <row r="91" spans="1:12" ht="15.75" customHeight="1">
      <c r="A91" s="15"/>
      <c r="B91" s="23" t="s">
        <v>22</v>
      </c>
      <c r="C91" s="28">
        <v>327466372</v>
      </c>
      <c r="D91" s="28">
        <v>372100000</v>
      </c>
      <c r="E91" s="18">
        <f t="shared" si="7"/>
        <v>113.62998824196823</v>
      </c>
      <c r="F91" s="17">
        <f t="shared" si="5"/>
        <v>44633628</v>
      </c>
      <c r="G91" s="28">
        <v>31630839</v>
      </c>
      <c r="H91" s="28">
        <v>29858311</v>
      </c>
      <c r="I91" s="28">
        <v>31994910</v>
      </c>
      <c r="J91" s="18">
        <f t="shared" si="9"/>
        <v>107.15579323961092</v>
      </c>
      <c r="K91" s="19">
        <f t="shared" si="10"/>
        <v>2136599</v>
      </c>
      <c r="L91" s="22"/>
    </row>
    <row r="92" spans="1:12" ht="15.75" customHeight="1">
      <c r="A92" s="15"/>
      <c r="B92" s="32" t="s">
        <v>23</v>
      </c>
      <c r="C92" s="34">
        <v>184635</v>
      </c>
      <c r="D92" s="34">
        <v>200639</v>
      </c>
      <c r="E92" s="25">
        <f t="shared" si="7"/>
        <v>108.66791236764428</v>
      </c>
      <c r="F92" s="22">
        <f t="shared" si="5"/>
        <v>16004</v>
      </c>
      <c r="G92" s="34">
        <v>14807</v>
      </c>
      <c r="H92" s="34">
        <v>15722</v>
      </c>
      <c r="I92" s="34">
        <v>19345</v>
      </c>
      <c r="J92" s="25">
        <f t="shared" si="9"/>
        <v>123.0441419666709</v>
      </c>
      <c r="K92" s="26">
        <f t="shared" si="10"/>
        <v>3623</v>
      </c>
      <c r="L92" s="22"/>
    </row>
    <row r="93" spans="1:12" ht="39.75" customHeight="1">
      <c r="A93" s="15">
        <v>1210</v>
      </c>
      <c r="B93" s="16" t="s">
        <v>55</v>
      </c>
      <c r="C93" s="28">
        <v>1328749351</v>
      </c>
      <c r="D93" s="28">
        <v>1753240511</v>
      </c>
      <c r="E93" s="29">
        <f t="shared" si="7"/>
        <v>131.9466692255039</v>
      </c>
      <c r="F93" s="28">
        <f t="shared" si="5"/>
        <v>424491160</v>
      </c>
      <c r="G93" s="28">
        <v>144262370</v>
      </c>
      <c r="H93" s="28">
        <v>62284226</v>
      </c>
      <c r="I93" s="28">
        <v>205853492</v>
      </c>
      <c r="J93" s="29">
        <f t="shared" si="9"/>
        <v>330.50662297706003</v>
      </c>
      <c r="K93" s="30">
        <f t="shared" si="10"/>
        <v>143569266</v>
      </c>
      <c r="L93" s="28">
        <v>1846536042</v>
      </c>
    </row>
    <row r="94" spans="1:12" ht="15.75" customHeight="1">
      <c r="A94" s="15"/>
      <c r="B94" s="54" t="s">
        <v>17</v>
      </c>
      <c r="C94" s="22">
        <v>1328749351</v>
      </c>
      <c r="D94" s="22">
        <v>1753240511</v>
      </c>
      <c r="E94" s="25">
        <f t="shared" si="7"/>
        <v>131.9466692255039</v>
      </c>
      <c r="F94" s="22">
        <f t="shared" si="5"/>
        <v>424491160</v>
      </c>
      <c r="G94" s="22">
        <v>144262370</v>
      </c>
      <c r="H94" s="22">
        <v>62284226</v>
      </c>
      <c r="I94" s="22">
        <v>205853492</v>
      </c>
      <c r="J94" s="25">
        <f t="shared" si="9"/>
        <v>330.50662297706003</v>
      </c>
      <c r="K94" s="26">
        <f t="shared" si="10"/>
        <v>143569266</v>
      </c>
      <c r="L94" s="22"/>
    </row>
    <row r="95" spans="1:12" ht="66" customHeight="1">
      <c r="A95" s="15">
        <v>1220</v>
      </c>
      <c r="B95" s="16" t="s">
        <v>56</v>
      </c>
      <c r="C95" s="28">
        <v>441364830</v>
      </c>
      <c r="D95" s="28">
        <v>603879883</v>
      </c>
      <c r="E95" s="29">
        <f t="shared" si="7"/>
        <v>136.82102468381996</v>
      </c>
      <c r="F95" s="28">
        <f t="shared" si="5"/>
        <v>162515053</v>
      </c>
      <c r="G95" s="28">
        <v>52780022</v>
      </c>
      <c r="H95" s="28">
        <v>49546884</v>
      </c>
      <c r="I95" s="28">
        <v>52221479</v>
      </c>
      <c r="J95" s="29">
        <f t="shared" si="9"/>
        <v>105.39810939473004</v>
      </c>
      <c r="K95" s="30">
        <f t="shared" si="10"/>
        <v>2674595</v>
      </c>
      <c r="L95" s="20">
        <v>616805564</v>
      </c>
    </row>
    <row r="96" spans="1:12" ht="15.75" customHeight="1">
      <c r="A96" s="15"/>
      <c r="B96" s="21" t="s">
        <v>17</v>
      </c>
      <c r="C96" s="28">
        <v>113898458</v>
      </c>
      <c r="D96" s="28">
        <v>231779883</v>
      </c>
      <c r="E96" s="18">
        <f t="shared" si="7"/>
        <v>203.49694549859493</v>
      </c>
      <c r="F96" s="17">
        <f t="shared" si="5"/>
        <v>117881425</v>
      </c>
      <c r="G96" s="28">
        <v>21149183</v>
      </c>
      <c r="H96" s="28">
        <v>19688573</v>
      </c>
      <c r="I96" s="28">
        <v>20226569</v>
      </c>
      <c r="J96" s="18">
        <f t="shared" si="9"/>
        <v>102.73252916806108</v>
      </c>
      <c r="K96" s="19">
        <f t="shared" si="10"/>
        <v>537996</v>
      </c>
      <c r="L96" s="34"/>
    </row>
    <row r="97" spans="1:12" ht="15.75" customHeight="1">
      <c r="A97" s="15"/>
      <c r="B97" s="23" t="s">
        <v>22</v>
      </c>
      <c r="C97" s="28">
        <v>327466372</v>
      </c>
      <c r="D97" s="28">
        <v>372100000</v>
      </c>
      <c r="E97" s="18">
        <f t="shared" si="7"/>
        <v>113.62998824196823</v>
      </c>
      <c r="F97" s="17">
        <f t="shared" si="5"/>
        <v>44633628</v>
      </c>
      <c r="G97" s="28">
        <v>31630839</v>
      </c>
      <c r="H97" s="28">
        <v>29858311</v>
      </c>
      <c r="I97" s="28">
        <v>31994910</v>
      </c>
      <c r="J97" s="18">
        <f t="shared" si="9"/>
        <v>107.15579323961092</v>
      </c>
      <c r="K97" s="19">
        <f t="shared" si="10"/>
        <v>2136599</v>
      </c>
      <c r="L97" s="34"/>
    </row>
    <row r="98" spans="1:12" ht="15.75" customHeight="1">
      <c r="A98" s="15"/>
      <c r="B98" s="32" t="s">
        <v>23</v>
      </c>
      <c r="C98" s="22">
        <v>184635</v>
      </c>
      <c r="D98" s="22">
        <v>200639</v>
      </c>
      <c r="E98" s="25">
        <f t="shared" si="7"/>
        <v>108.66791236764428</v>
      </c>
      <c r="F98" s="22">
        <f t="shared" si="5"/>
        <v>16004</v>
      </c>
      <c r="G98" s="22">
        <v>14807</v>
      </c>
      <c r="H98" s="22">
        <v>15722</v>
      </c>
      <c r="I98" s="22">
        <v>19345</v>
      </c>
      <c r="J98" s="25">
        <f t="shared" si="9"/>
        <v>123.0441419666709</v>
      </c>
      <c r="K98" s="26">
        <f t="shared" si="10"/>
        <v>3623</v>
      </c>
      <c r="L98" s="34"/>
    </row>
    <row r="99" spans="1:12" ht="15" customHeight="1">
      <c r="A99" s="15"/>
      <c r="B99" s="66" t="s">
        <v>25</v>
      </c>
      <c r="C99" s="34"/>
      <c r="D99" s="34"/>
      <c r="E99" s="35"/>
      <c r="F99" s="34"/>
      <c r="G99" s="34"/>
      <c r="H99" s="34"/>
      <c r="I99" s="34"/>
      <c r="J99" s="35"/>
      <c r="K99" s="67"/>
      <c r="L99" s="59"/>
    </row>
    <row r="100" spans="1:12" ht="64.5" customHeight="1">
      <c r="A100" s="15">
        <v>1230</v>
      </c>
      <c r="B100" s="16" t="s">
        <v>57</v>
      </c>
      <c r="C100" s="28">
        <v>4882932</v>
      </c>
      <c r="D100" s="20">
        <v>3134779</v>
      </c>
      <c r="E100" s="29">
        <f t="shared" si="7"/>
        <v>64.19870274662846</v>
      </c>
      <c r="F100" s="20">
        <f t="shared" si="5"/>
        <v>-1748153</v>
      </c>
      <c r="G100" s="28">
        <v>65941</v>
      </c>
      <c r="H100" s="28">
        <v>36953</v>
      </c>
      <c r="I100" s="28">
        <v>50264</v>
      </c>
      <c r="J100" s="29">
        <f>IF(H100=0,0,(I100/H100)*100)</f>
        <v>136.02143263063894</v>
      </c>
      <c r="K100" s="30">
        <f>I100-H100</f>
        <v>13311</v>
      </c>
      <c r="L100" s="20">
        <v>4490497</v>
      </c>
    </row>
    <row r="101" spans="1:12" ht="15.75" customHeight="1">
      <c r="A101" s="15"/>
      <c r="B101" s="21" t="s">
        <v>27</v>
      </c>
      <c r="C101" s="17">
        <v>2525120</v>
      </c>
      <c r="D101" s="17">
        <v>1599867</v>
      </c>
      <c r="E101" s="18">
        <f t="shared" si="7"/>
        <v>63.35805823089595</v>
      </c>
      <c r="F101" s="17">
        <f t="shared" si="5"/>
        <v>-925253</v>
      </c>
      <c r="G101" s="17">
        <v>34178</v>
      </c>
      <c r="H101" s="17">
        <v>19709</v>
      </c>
      <c r="I101" s="17">
        <v>26840</v>
      </c>
      <c r="J101" s="18">
        <f>IF(H101=0,0,(I101/H101)*100)</f>
        <v>136.18143995129128</v>
      </c>
      <c r="K101" s="19">
        <f>I101-H101</f>
        <v>7131</v>
      </c>
      <c r="L101" s="22"/>
    </row>
    <row r="102" spans="1:12" ht="15.75" customHeight="1">
      <c r="A102" s="15"/>
      <c r="B102" s="23" t="s">
        <v>28</v>
      </c>
      <c r="C102" s="28">
        <v>2357812</v>
      </c>
      <c r="D102" s="17">
        <v>1534912</v>
      </c>
      <c r="E102" s="18">
        <f t="shared" si="7"/>
        <v>65.09899856307459</v>
      </c>
      <c r="F102" s="17">
        <f t="shared" si="5"/>
        <v>-822900</v>
      </c>
      <c r="G102" s="28">
        <v>31763</v>
      </c>
      <c r="H102" s="28">
        <v>17244</v>
      </c>
      <c r="I102" s="28">
        <v>23424</v>
      </c>
      <c r="J102" s="18">
        <f>IF(H102=0,0,(I102/H102)*100)</f>
        <v>135.83855254001392</v>
      </c>
      <c r="K102" s="19">
        <f>I102-H102</f>
        <v>6180</v>
      </c>
      <c r="L102" s="22"/>
    </row>
    <row r="103" spans="1:12" ht="15.75" customHeight="1">
      <c r="A103" s="15"/>
      <c r="B103" s="32" t="s">
        <v>29</v>
      </c>
      <c r="C103" s="34">
        <v>14039</v>
      </c>
      <c r="D103" s="22">
        <v>7358</v>
      </c>
      <c r="E103" s="25">
        <f t="shared" si="7"/>
        <v>52.411140394614996</v>
      </c>
      <c r="F103" s="22">
        <f t="shared" si="5"/>
        <v>-6681</v>
      </c>
      <c r="G103" s="34">
        <v>12</v>
      </c>
      <c r="H103" s="34">
        <v>0</v>
      </c>
      <c r="I103" s="34">
        <v>90</v>
      </c>
      <c r="J103" s="25"/>
      <c r="K103" s="26">
        <f>I103-H103</f>
        <v>90</v>
      </c>
      <c r="L103" s="22"/>
    </row>
    <row r="104" spans="1:12" ht="15" customHeight="1">
      <c r="A104" s="15"/>
      <c r="B104" s="33" t="s">
        <v>58</v>
      </c>
      <c r="C104" s="34"/>
      <c r="D104" s="34"/>
      <c r="E104" s="35"/>
      <c r="F104" s="34"/>
      <c r="G104" s="34"/>
      <c r="H104" s="34"/>
      <c r="I104" s="34"/>
      <c r="J104" s="35"/>
      <c r="K104" s="41"/>
      <c r="L104" s="36"/>
    </row>
    <row r="105" spans="1:12" ht="52.5" customHeight="1">
      <c r="A105" s="15">
        <v>1235</v>
      </c>
      <c r="B105" s="16" t="s">
        <v>59</v>
      </c>
      <c r="C105" s="20">
        <v>4715624</v>
      </c>
      <c r="D105" s="28">
        <v>3069824</v>
      </c>
      <c r="E105" s="29">
        <f t="shared" si="7"/>
        <v>65.09899856307459</v>
      </c>
      <c r="F105" s="28">
        <f t="shared" si="5"/>
        <v>-1645800</v>
      </c>
      <c r="G105" s="28">
        <v>63526</v>
      </c>
      <c r="H105" s="28">
        <v>34488</v>
      </c>
      <c r="I105" s="28">
        <v>46848</v>
      </c>
      <c r="J105" s="29">
        <f>IF(H105=0,0,(I105/H105)*100)</f>
        <v>135.83855254001392</v>
      </c>
      <c r="K105" s="30">
        <f aca="true" t="shared" si="11" ref="K105:K120">I105-H105</f>
        <v>12360</v>
      </c>
      <c r="L105" s="20">
        <v>4412861</v>
      </c>
    </row>
    <row r="106" spans="1:12" ht="15.75" customHeight="1">
      <c r="A106" s="15"/>
      <c r="B106" s="21" t="s">
        <v>27</v>
      </c>
      <c r="C106" s="28">
        <v>2357812</v>
      </c>
      <c r="D106" s="28">
        <v>1534912</v>
      </c>
      <c r="E106" s="18">
        <f t="shared" si="7"/>
        <v>65.09899856307459</v>
      </c>
      <c r="F106" s="17">
        <f t="shared" si="5"/>
        <v>-822900</v>
      </c>
      <c r="G106" s="28">
        <v>31763</v>
      </c>
      <c r="H106" s="28">
        <v>17244</v>
      </c>
      <c r="I106" s="28">
        <v>23424</v>
      </c>
      <c r="J106" s="18">
        <f>IF(H106=0,0,(I106/H106)*100)</f>
        <v>135.83855254001392</v>
      </c>
      <c r="K106" s="19">
        <f t="shared" si="11"/>
        <v>6180</v>
      </c>
      <c r="L106" s="22"/>
    </row>
    <row r="107" spans="1:12" ht="15.75" customHeight="1">
      <c r="A107" s="15"/>
      <c r="B107" s="23" t="s">
        <v>28</v>
      </c>
      <c r="C107" s="28">
        <v>2357812</v>
      </c>
      <c r="D107" s="28">
        <v>1534912</v>
      </c>
      <c r="E107" s="18">
        <f t="shared" si="7"/>
        <v>65.09899856307459</v>
      </c>
      <c r="F107" s="17">
        <f t="shared" si="5"/>
        <v>-822900</v>
      </c>
      <c r="G107" s="28">
        <v>31763</v>
      </c>
      <c r="H107" s="28">
        <v>17244</v>
      </c>
      <c r="I107" s="28">
        <v>23424</v>
      </c>
      <c r="J107" s="18">
        <f>IF(H107=0,0,(I107/H107)*100)</f>
        <v>135.83855254001392</v>
      </c>
      <c r="K107" s="19">
        <f t="shared" si="11"/>
        <v>6180</v>
      </c>
      <c r="L107" s="22"/>
    </row>
    <row r="108" spans="1:12" ht="15.75" customHeight="1">
      <c r="A108" s="15"/>
      <c r="B108" s="32" t="s">
        <v>29</v>
      </c>
      <c r="C108" s="22">
        <v>14039</v>
      </c>
      <c r="D108" s="22">
        <v>7358</v>
      </c>
      <c r="E108" s="25">
        <f t="shared" si="7"/>
        <v>52.411140394614996</v>
      </c>
      <c r="F108" s="22">
        <f t="shared" si="5"/>
        <v>-6681</v>
      </c>
      <c r="G108" s="22">
        <v>12</v>
      </c>
      <c r="H108" s="22">
        <v>0</v>
      </c>
      <c r="I108" s="22">
        <v>90</v>
      </c>
      <c r="J108" s="25"/>
      <c r="K108" s="26">
        <f t="shared" si="11"/>
        <v>90</v>
      </c>
      <c r="L108" s="22"/>
    </row>
    <row r="109" spans="1:12" ht="52.5" customHeight="1">
      <c r="A109" s="15">
        <v>1240</v>
      </c>
      <c r="B109" s="55" t="s">
        <v>60</v>
      </c>
      <c r="C109" s="28">
        <v>167308</v>
      </c>
      <c r="D109" s="28">
        <v>64955</v>
      </c>
      <c r="E109" s="29">
        <f t="shared" si="7"/>
        <v>38.823606761182965</v>
      </c>
      <c r="F109" s="28">
        <f t="shared" si="5"/>
        <v>-102353</v>
      </c>
      <c r="G109" s="28">
        <v>2415</v>
      </c>
      <c r="H109" s="28">
        <v>2465</v>
      </c>
      <c r="I109" s="28">
        <v>3416</v>
      </c>
      <c r="J109" s="29">
        <f>IF(H109=0,0,(I109/H109)*100)</f>
        <v>138.58012170385396</v>
      </c>
      <c r="K109" s="30">
        <f t="shared" si="11"/>
        <v>951</v>
      </c>
      <c r="L109" s="20">
        <v>77636</v>
      </c>
    </row>
    <row r="110" spans="1:12" ht="15.75" customHeight="1">
      <c r="A110" s="15"/>
      <c r="B110" s="54" t="s">
        <v>27</v>
      </c>
      <c r="C110" s="22">
        <v>167308</v>
      </c>
      <c r="D110" s="22">
        <v>64955</v>
      </c>
      <c r="E110" s="25">
        <f t="shared" si="7"/>
        <v>38.823606761182965</v>
      </c>
      <c r="F110" s="22">
        <f t="shared" si="5"/>
        <v>-102353</v>
      </c>
      <c r="G110" s="22">
        <v>2415</v>
      </c>
      <c r="H110" s="22">
        <v>2465</v>
      </c>
      <c r="I110" s="22">
        <v>3416</v>
      </c>
      <c r="J110" s="25">
        <f>IF(H110=0,0,(I110/H110)*100)</f>
        <v>138.58012170385396</v>
      </c>
      <c r="K110" s="26">
        <f t="shared" si="11"/>
        <v>951</v>
      </c>
      <c r="L110" s="22"/>
    </row>
    <row r="111" spans="1:12" ht="39.75" customHeight="1">
      <c r="A111" s="15">
        <v>1250</v>
      </c>
      <c r="B111" s="16" t="s">
        <v>61</v>
      </c>
      <c r="C111" s="28">
        <v>-118668</v>
      </c>
      <c r="D111" s="28">
        <v>-229881</v>
      </c>
      <c r="E111" s="29">
        <f t="shared" si="7"/>
        <v>193.7177672160987</v>
      </c>
      <c r="F111" s="28">
        <f t="shared" si="5"/>
        <v>-111213</v>
      </c>
      <c r="G111" s="28">
        <v>-90502</v>
      </c>
      <c r="H111" s="28">
        <v>-20505</v>
      </c>
      <c r="I111" s="28">
        <v>-22359</v>
      </c>
      <c r="J111" s="29"/>
      <c r="K111" s="30">
        <f t="shared" si="11"/>
        <v>-1854</v>
      </c>
      <c r="L111" s="20">
        <v>-412544</v>
      </c>
    </row>
    <row r="112" spans="1:12" ht="15.75" customHeight="1">
      <c r="A112" s="15"/>
      <c r="B112" s="21" t="s">
        <v>27</v>
      </c>
      <c r="C112" s="28">
        <v>-59334</v>
      </c>
      <c r="D112" s="28">
        <v>-114940</v>
      </c>
      <c r="E112" s="18">
        <f t="shared" si="7"/>
        <v>193.71692452893788</v>
      </c>
      <c r="F112" s="17">
        <f t="shared" si="5"/>
        <v>-55606</v>
      </c>
      <c r="G112" s="28">
        <v>-45251</v>
      </c>
      <c r="H112" s="28">
        <v>-10253</v>
      </c>
      <c r="I112" s="28">
        <v>-11179</v>
      </c>
      <c r="J112" s="18"/>
      <c r="K112" s="19">
        <f t="shared" si="11"/>
        <v>-926</v>
      </c>
      <c r="L112" s="22"/>
    </row>
    <row r="113" spans="1:12" ht="15.75" customHeight="1">
      <c r="A113" s="15"/>
      <c r="B113" s="23" t="s">
        <v>28</v>
      </c>
      <c r="C113" s="17">
        <v>-59334</v>
      </c>
      <c r="D113" s="17">
        <v>-114941</v>
      </c>
      <c r="E113" s="18">
        <f t="shared" si="7"/>
        <v>193.7186099032595</v>
      </c>
      <c r="F113" s="17">
        <f t="shared" si="5"/>
        <v>-55607</v>
      </c>
      <c r="G113" s="17">
        <v>-45251</v>
      </c>
      <c r="H113" s="17">
        <v>-10252</v>
      </c>
      <c r="I113" s="17">
        <v>-11180</v>
      </c>
      <c r="J113" s="18"/>
      <c r="K113" s="19">
        <f t="shared" si="11"/>
        <v>-928</v>
      </c>
      <c r="L113" s="22"/>
    </row>
    <row r="114" spans="1:12" ht="15.75" customHeight="1">
      <c r="A114" s="15"/>
      <c r="B114" s="32" t="s">
        <v>29</v>
      </c>
      <c r="C114" s="34">
        <v>0</v>
      </c>
      <c r="D114" s="34">
        <v>0</v>
      </c>
      <c r="E114" s="25">
        <f t="shared" si="7"/>
        <v>0</v>
      </c>
      <c r="F114" s="22">
        <f t="shared" si="5"/>
        <v>0</v>
      </c>
      <c r="G114" s="34">
        <v>0</v>
      </c>
      <c r="H114" s="34">
        <v>0</v>
      </c>
      <c r="I114" s="34">
        <v>0</v>
      </c>
      <c r="J114" s="25">
        <f aca="true" t="shared" si="12" ref="J114:J120">IF(H114=0,0,(I114/H114)*100)</f>
        <v>0</v>
      </c>
      <c r="K114" s="26">
        <f t="shared" si="11"/>
        <v>0</v>
      </c>
      <c r="L114" s="22"/>
    </row>
    <row r="115" spans="1:12" ht="27.75" customHeight="1">
      <c r="A115" s="15">
        <v>1260</v>
      </c>
      <c r="B115" s="16" t="s">
        <v>62</v>
      </c>
      <c r="C115" s="20">
        <v>106343774</v>
      </c>
      <c r="D115" s="20">
        <v>139535022</v>
      </c>
      <c r="E115" s="68">
        <f t="shared" si="7"/>
        <v>131.21127523647976</v>
      </c>
      <c r="F115" s="20">
        <f t="shared" si="5"/>
        <v>33191248</v>
      </c>
      <c r="G115" s="69">
        <v>13449799</v>
      </c>
      <c r="H115" s="20">
        <v>12376644</v>
      </c>
      <c r="I115" s="70">
        <v>12849411</v>
      </c>
      <c r="J115" s="68">
        <f t="shared" si="12"/>
        <v>103.81983193505444</v>
      </c>
      <c r="K115" s="39">
        <f t="shared" si="11"/>
        <v>472767</v>
      </c>
      <c r="L115" s="20">
        <v>139482713</v>
      </c>
    </row>
    <row r="116" spans="1:12" ht="15.75" customHeight="1">
      <c r="A116" s="15"/>
      <c r="B116" s="54" t="s">
        <v>27</v>
      </c>
      <c r="C116" s="34">
        <v>106343774</v>
      </c>
      <c r="D116" s="34">
        <v>139535022</v>
      </c>
      <c r="E116" s="25">
        <f t="shared" si="7"/>
        <v>131.21127523647976</v>
      </c>
      <c r="F116" s="22">
        <f t="shared" si="5"/>
        <v>33191248</v>
      </c>
      <c r="G116" s="71">
        <v>13449799</v>
      </c>
      <c r="H116" s="22">
        <v>12376644</v>
      </c>
      <c r="I116" s="72">
        <v>12849411</v>
      </c>
      <c r="J116" s="25">
        <f t="shared" si="12"/>
        <v>103.81983193505444</v>
      </c>
      <c r="K116" s="26">
        <f t="shared" si="11"/>
        <v>472767</v>
      </c>
      <c r="L116" s="22"/>
    </row>
    <row r="117" spans="1:12" ht="39" customHeight="1">
      <c r="A117" s="15">
        <v>1270</v>
      </c>
      <c r="B117" s="55" t="s">
        <v>63</v>
      </c>
      <c r="C117" s="28">
        <v>130482694</v>
      </c>
      <c r="D117" s="28">
        <v>185391578</v>
      </c>
      <c r="E117" s="29">
        <f t="shared" si="7"/>
        <v>142.08135371576554</v>
      </c>
      <c r="F117" s="28">
        <f t="shared" si="5"/>
        <v>54908884</v>
      </c>
      <c r="G117" s="73">
        <v>16149971</v>
      </c>
      <c r="H117" s="20">
        <v>15366262</v>
      </c>
      <c r="I117" s="74">
        <v>14141240</v>
      </c>
      <c r="J117" s="29">
        <f t="shared" si="12"/>
        <v>92.02784645999138</v>
      </c>
      <c r="K117" s="30">
        <f t="shared" si="11"/>
        <v>-1225022</v>
      </c>
      <c r="L117" s="20">
        <v>185110944</v>
      </c>
    </row>
    <row r="118" spans="1:12" ht="15.75" customHeight="1">
      <c r="A118" s="15"/>
      <c r="B118" s="21" t="s">
        <v>27</v>
      </c>
      <c r="C118" s="28" t="s">
        <v>53</v>
      </c>
      <c r="D118" s="28">
        <v>55617472</v>
      </c>
      <c r="E118" s="65" t="s">
        <v>53</v>
      </c>
      <c r="F118" s="28" t="s">
        <v>53</v>
      </c>
      <c r="G118" s="75">
        <v>4844993</v>
      </c>
      <c r="H118" s="17">
        <v>4609876</v>
      </c>
      <c r="I118" s="76">
        <v>4242372</v>
      </c>
      <c r="J118" s="29">
        <f t="shared" si="12"/>
        <v>92.0278983642944</v>
      </c>
      <c r="K118" s="30">
        <f t="shared" si="11"/>
        <v>-367504</v>
      </c>
      <c r="L118" s="77"/>
    </row>
    <row r="119" spans="1:12" ht="15.75" customHeight="1">
      <c r="A119" s="15"/>
      <c r="B119" s="23" t="s">
        <v>28</v>
      </c>
      <c r="C119" s="28">
        <v>130482694</v>
      </c>
      <c r="D119" s="28">
        <v>129774106</v>
      </c>
      <c r="E119" s="29">
        <f>IF(C119=0,0,(D119/C119)*100)</f>
        <v>99.4569486739751</v>
      </c>
      <c r="F119" s="28">
        <f>D119-C119</f>
        <v>-708588</v>
      </c>
      <c r="G119" s="75">
        <v>11304978</v>
      </c>
      <c r="H119" s="17">
        <v>10756386</v>
      </c>
      <c r="I119" s="76">
        <v>9898868</v>
      </c>
      <c r="J119" s="29">
        <f t="shared" si="12"/>
        <v>92.027824215308</v>
      </c>
      <c r="K119" s="30">
        <f t="shared" si="11"/>
        <v>-857518</v>
      </c>
      <c r="L119" s="59"/>
    </row>
    <row r="120" spans="1:12" ht="15.75" customHeight="1">
      <c r="A120" s="15"/>
      <c r="B120" s="32" t="s">
        <v>29</v>
      </c>
      <c r="C120" s="22">
        <v>0</v>
      </c>
      <c r="D120" s="22">
        <v>0</v>
      </c>
      <c r="E120" s="25">
        <f>IF(C120=0,0,(D120/C120)*100)</f>
        <v>0</v>
      </c>
      <c r="F120" s="22">
        <f>D120-C120</f>
        <v>0</v>
      </c>
      <c r="G120" s="71">
        <v>0</v>
      </c>
      <c r="H120" s="22">
        <v>0</v>
      </c>
      <c r="I120" s="72">
        <v>0</v>
      </c>
      <c r="J120" s="25">
        <f t="shared" si="12"/>
        <v>0</v>
      </c>
      <c r="K120" s="26">
        <f t="shared" si="11"/>
        <v>0</v>
      </c>
      <c r="L120" s="59"/>
    </row>
    <row r="121" spans="1:12" ht="15" customHeight="1">
      <c r="A121" s="78"/>
      <c r="B121" s="66" t="s">
        <v>58</v>
      </c>
      <c r="C121" s="77"/>
      <c r="D121" s="34"/>
      <c r="E121" s="35"/>
      <c r="F121" s="34"/>
      <c r="G121" s="34"/>
      <c r="H121" s="34"/>
      <c r="I121" s="34"/>
      <c r="J121" s="35"/>
      <c r="K121" s="67"/>
      <c r="L121" s="36"/>
    </row>
    <row r="122" spans="1:12" ht="28.5" customHeight="1">
      <c r="A122" s="15">
        <v>1280</v>
      </c>
      <c r="B122" s="16" t="s">
        <v>64</v>
      </c>
      <c r="C122" s="20">
        <v>124912232</v>
      </c>
      <c r="D122" s="28">
        <v>177003729</v>
      </c>
      <c r="E122" s="29">
        <f t="shared" si="7"/>
        <v>141.7024787452361</v>
      </c>
      <c r="F122" s="28">
        <f t="shared" si="5"/>
        <v>52091497</v>
      </c>
      <c r="G122" s="28">
        <v>15723461</v>
      </c>
      <c r="H122" s="28">
        <v>14950835</v>
      </c>
      <c r="I122" s="28">
        <v>14228425</v>
      </c>
      <c r="J122" s="79">
        <f>IF(H122=0,0,(I122/H122)*100)</f>
        <v>95.1680959625332</v>
      </c>
      <c r="K122" s="39">
        <f>I122-H122</f>
        <v>-722410</v>
      </c>
      <c r="L122" s="28">
        <v>177356201</v>
      </c>
    </row>
    <row r="123" spans="1:12" ht="15.75" customHeight="1">
      <c r="A123" s="15"/>
      <c r="B123" s="21" t="s">
        <v>27</v>
      </c>
      <c r="C123" s="17" t="s">
        <v>53</v>
      </c>
      <c r="D123" s="28">
        <v>53101118</v>
      </c>
      <c r="E123" s="65" t="s">
        <v>53</v>
      </c>
      <c r="F123" s="28" t="s">
        <v>53</v>
      </c>
      <c r="G123" s="28">
        <v>4717040</v>
      </c>
      <c r="H123" s="28">
        <v>4485249</v>
      </c>
      <c r="I123" s="28">
        <v>4268526</v>
      </c>
      <c r="J123" s="80">
        <f aca="true" t="shared" si="13" ref="J123:J132">IF(H123=0,0,(I123/H123)*100)</f>
        <v>95.16809434660149</v>
      </c>
      <c r="K123" s="19">
        <f aca="true" t="shared" si="14" ref="K123:K132">I123-H123</f>
        <v>-216723</v>
      </c>
      <c r="L123" s="77"/>
    </row>
    <row r="124" spans="1:12" ht="15.75" customHeight="1">
      <c r="A124" s="15"/>
      <c r="B124" s="23" t="s">
        <v>28</v>
      </c>
      <c r="C124" s="17">
        <v>124912232</v>
      </c>
      <c r="D124" s="17">
        <v>123902611</v>
      </c>
      <c r="E124" s="18">
        <f aca="true" t="shared" si="15" ref="E124:E130">IF(C124=0,0,(D124/C124)*100)</f>
        <v>99.19173568205875</v>
      </c>
      <c r="F124" s="17">
        <f aca="true" t="shared" si="16" ref="F124:F130">D124-C124</f>
        <v>-1009621</v>
      </c>
      <c r="G124" s="17">
        <v>11006421</v>
      </c>
      <c r="H124" s="17">
        <v>10465586</v>
      </c>
      <c r="I124" s="17">
        <v>9959899</v>
      </c>
      <c r="J124" s="80">
        <f t="shared" si="13"/>
        <v>95.16809665507502</v>
      </c>
      <c r="K124" s="19">
        <f t="shared" si="14"/>
        <v>-505687</v>
      </c>
      <c r="L124" s="59"/>
    </row>
    <row r="125" spans="1:12" ht="15.75" customHeight="1">
      <c r="A125" s="15"/>
      <c r="B125" s="32" t="s">
        <v>29</v>
      </c>
      <c r="C125" s="22">
        <v>0</v>
      </c>
      <c r="D125" s="34">
        <v>0</v>
      </c>
      <c r="E125" s="35">
        <f t="shared" si="15"/>
        <v>0</v>
      </c>
      <c r="F125" s="34">
        <f t="shared" si="16"/>
        <v>0</v>
      </c>
      <c r="G125" s="34">
        <v>0</v>
      </c>
      <c r="H125" s="34">
        <v>0</v>
      </c>
      <c r="I125" s="34">
        <v>0</v>
      </c>
      <c r="J125" s="81">
        <f t="shared" si="13"/>
        <v>0</v>
      </c>
      <c r="K125" s="26">
        <f t="shared" si="14"/>
        <v>0</v>
      </c>
      <c r="L125" s="59"/>
    </row>
    <row r="126" spans="1:12" ht="39.75" customHeight="1">
      <c r="A126" s="15">
        <v>1290</v>
      </c>
      <c r="B126" s="55" t="s">
        <v>65</v>
      </c>
      <c r="C126" s="28">
        <v>5570462</v>
      </c>
      <c r="D126" s="28">
        <v>8387849</v>
      </c>
      <c r="E126" s="29">
        <f t="shared" si="15"/>
        <v>150.57725912141578</v>
      </c>
      <c r="F126" s="28">
        <f t="shared" si="16"/>
        <v>2817387</v>
      </c>
      <c r="G126" s="28">
        <v>426510</v>
      </c>
      <c r="H126" s="28">
        <v>415427</v>
      </c>
      <c r="I126" s="28">
        <v>-87185</v>
      </c>
      <c r="J126" s="82"/>
      <c r="K126" s="30">
        <f t="shared" si="14"/>
        <v>-502612</v>
      </c>
      <c r="L126" s="20">
        <v>7754743</v>
      </c>
    </row>
    <row r="127" spans="1:12" ht="15.75" customHeight="1">
      <c r="A127" s="15"/>
      <c r="B127" s="21" t="s">
        <v>27</v>
      </c>
      <c r="C127" s="28" t="s">
        <v>53</v>
      </c>
      <c r="D127" s="28">
        <v>2516354</v>
      </c>
      <c r="E127" s="65" t="s">
        <v>53</v>
      </c>
      <c r="F127" s="28" t="s">
        <v>53</v>
      </c>
      <c r="G127" s="28">
        <v>127953</v>
      </c>
      <c r="H127" s="28">
        <v>124627</v>
      </c>
      <c r="I127" s="28">
        <v>-26154</v>
      </c>
      <c r="J127" s="80"/>
      <c r="K127" s="19">
        <f t="shared" si="14"/>
        <v>-150781</v>
      </c>
      <c r="L127" s="83"/>
    </row>
    <row r="128" spans="1:12" ht="15.75" customHeight="1">
      <c r="A128" s="15"/>
      <c r="B128" s="23" t="s">
        <v>28</v>
      </c>
      <c r="C128" s="28">
        <v>5570462</v>
      </c>
      <c r="D128" s="28">
        <v>5871495</v>
      </c>
      <c r="E128" s="29">
        <f t="shared" si="15"/>
        <v>105.40409395127371</v>
      </c>
      <c r="F128" s="28">
        <f t="shared" si="16"/>
        <v>301033</v>
      </c>
      <c r="G128" s="28">
        <v>298557</v>
      </c>
      <c r="H128" s="28">
        <v>290800</v>
      </c>
      <c r="I128" s="28">
        <v>-61031</v>
      </c>
      <c r="J128" s="80"/>
      <c r="K128" s="19">
        <f t="shared" si="14"/>
        <v>-351831</v>
      </c>
      <c r="L128" s="59"/>
    </row>
    <row r="129" spans="1:12" ht="15.75" customHeight="1">
      <c r="A129" s="15"/>
      <c r="B129" s="32" t="s">
        <v>29</v>
      </c>
      <c r="C129" s="22">
        <v>0</v>
      </c>
      <c r="D129" s="22">
        <v>0</v>
      </c>
      <c r="E129" s="25">
        <f t="shared" si="15"/>
        <v>0</v>
      </c>
      <c r="F129" s="22">
        <f t="shared" si="16"/>
        <v>0</v>
      </c>
      <c r="G129" s="22">
        <v>0</v>
      </c>
      <c r="H129" s="22">
        <v>0</v>
      </c>
      <c r="I129" s="22">
        <v>0</v>
      </c>
      <c r="J129" s="81">
        <f t="shared" si="13"/>
        <v>0</v>
      </c>
      <c r="K129" s="26">
        <f t="shared" si="14"/>
        <v>0</v>
      </c>
      <c r="L129" s="59"/>
    </row>
    <row r="130" spans="1:12" ht="90.75" customHeight="1">
      <c r="A130" s="15">
        <v>1300</v>
      </c>
      <c r="B130" s="55" t="s">
        <v>66</v>
      </c>
      <c r="C130" s="28">
        <v>53822</v>
      </c>
      <c r="D130" s="28">
        <v>176</v>
      </c>
      <c r="E130" s="29">
        <f t="shared" si="15"/>
        <v>0.32700382743116196</v>
      </c>
      <c r="F130" s="28">
        <f t="shared" si="16"/>
        <v>-53646</v>
      </c>
      <c r="G130" s="28">
        <v>0</v>
      </c>
      <c r="H130" s="28">
        <v>0</v>
      </c>
      <c r="I130" s="28">
        <v>243</v>
      </c>
      <c r="J130" s="82"/>
      <c r="K130" s="30">
        <f t="shared" si="14"/>
        <v>243</v>
      </c>
      <c r="L130" s="28">
        <v>5545</v>
      </c>
    </row>
    <row r="131" spans="1:12" ht="15.75" customHeight="1">
      <c r="A131" s="15"/>
      <c r="B131" s="54" t="s">
        <v>27</v>
      </c>
      <c r="C131" s="22">
        <v>53822</v>
      </c>
      <c r="D131" s="22">
        <v>176</v>
      </c>
      <c r="E131" s="25">
        <f aca="true" t="shared" si="17" ref="E131:E146">IF(C131=0,0,(D131/C131)*100)</f>
        <v>0.32700382743116196</v>
      </c>
      <c r="F131" s="22">
        <f aca="true" t="shared" si="18" ref="F131:F146">D131-C131</f>
        <v>-53646</v>
      </c>
      <c r="G131" s="22">
        <v>0</v>
      </c>
      <c r="H131" s="22">
        <v>0</v>
      </c>
      <c r="I131" s="22">
        <v>243</v>
      </c>
      <c r="J131" s="81"/>
      <c r="K131" s="26">
        <f t="shared" si="14"/>
        <v>243</v>
      </c>
      <c r="L131" s="22"/>
    </row>
    <row r="132" spans="1:12" ht="39.75" customHeight="1">
      <c r="A132" s="15">
        <v>1310</v>
      </c>
      <c r="B132" s="55" t="s">
        <v>67</v>
      </c>
      <c r="C132" s="20">
        <v>5033596</v>
      </c>
      <c r="D132" s="20">
        <v>8300559</v>
      </c>
      <c r="E132" s="68">
        <f t="shared" si="17"/>
        <v>164.90316266939183</v>
      </c>
      <c r="F132" s="20">
        <f t="shared" si="18"/>
        <v>3266963</v>
      </c>
      <c r="G132" s="20">
        <v>806302</v>
      </c>
      <c r="H132" s="20">
        <v>824319</v>
      </c>
      <c r="I132" s="20">
        <v>901161</v>
      </c>
      <c r="J132" s="79">
        <f t="shared" si="13"/>
        <v>109.32187660359642</v>
      </c>
      <c r="K132" s="39">
        <f t="shared" si="14"/>
        <v>76842</v>
      </c>
      <c r="L132" s="20">
        <v>8318603</v>
      </c>
    </row>
    <row r="133" spans="1:12" ht="15.75" customHeight="1">
      <c r="A133" s="15"/>
      <c r="B133" s="54" t="s">
        <v>27</v>
      </c>
      <c r="C133" s="34">
        <v>5033596</v>
      </c>
      <c r="D133" s="34">
        <v>8300559</v>
      </c>
      <c r="E133" s="35">
        <f t="shared" si="17"/>
        <v>164.90316266939183</v>
      </c>
      <c r="F133" s="34">
        <f t="shared" si="18"/>
        <v>3266963</v>
      </c>
      <c r="G133" s="34">
        <v>806302</v>
      </c>
      <c r="H133" s="34">
        <v>824319</v>
      </c>
      <c r="I133" s="34">
        <v>901161</v>
      </c>
      <c r="J133" s="81">
        <f aca="true" t="shared" si="19" ref="J133:J144">IF(H133=0,0,(I133/H133)*100)</f>
        <v>109.32187660359642</v>
      </c>
      <c r="K133" s="26">
        <f aca="true" t="shared" si="20" ref="K133:K144">I133-H133</f>
        <v>76842</v>
      </c>
      <c r="L133" s="22"/>
    </row>
    <row r="134" spans="1:12" ht="28.5" customHeight="1">
      <c r="A134" s="15">
        <v>1320</v>
      </c>
      <c r="B134" s="55" t="s">
        <v>68</v>
      </c>
      <c r="C134" s="28">
        <v>34385029</v>
      </c>
      <c r="D134" s="28">
        <v>87198060</v>
      </c>
      <c r="E134" s="29">
        <f t="shared" si="17"/>
        <v>253.59309715865007</v>
      </c>
      <c r="F134" s="28">
        <f t="shared" si="18"/>
        <v>52813031</v>
      </c>
      <c r="G134" s="28">
        <v>6664727</v>
      </c>
      <c r="H134" s="28">
        <v>6030971</v>
      </c>
      <c r="I134" s="28">
        <v>7214224</v>
      </c>
      <c r="J134" s="82">
        <f t="shared" si="19"/>
        <v>119.6196101755422</v>
      </c>
      <c r="K134" s="39">
        <f t="shared" si="20"/>
        <v>1183253</v>
      </c>
      <c r="L134" s="20">
        <v>86829917</v>
      </c>
    </row>
    <row r="135" spans="1:12" ht="15.75" customHeight="1">
      <c r="A135" s="15"/>
      <c r="B135" s="21" t="s">
        <v>27</v>
      </c>
      <c r="C135" s="28" t="s">
        <v>53</v>
      </c>
      <c r="D135" s="28">
        <v>26159419</v>
      </c>
      <c r="E135" s="65" t="s">
        <v>53</v>
      </c>
      <c r="F135" s="28" t="s">
        <v>53</v>
      </c>
      <c r="G135" s="28">
        <v>1999420</v>
      </c>
      <c r="H135" s="28">
        <v>1809289</v>
      </c>
      <c r="I135" s="28">
        <v>2164268</v>
      </c>
      <c r="J135" s="80">
        <f t="shared" si="19"/>
        <v>119.6198064543586</v>
      </c>
      <c r="K135" s="19">
        <f t="shared" si="20"/>
        <v>354979</v>
      </c>
      <c r="L135" s="77"/>
    </row>
    <row r="136" spans="1:12" ht="15.75" customHeight="1">
      <c r="A136" s="15"/>
      <c r="B136" s="23" t="s">
        <v>28</v>
      </c>
      <c r="C136" s="28">
        <v>34385029</v>
      </c>
      <c r="D136" s="28">
        <v>61038641</v>
      </c>
      <c r="E136" s="29">
        <f t="shared" si="17"/>
        <v>177.51516510281263</v>
      </c>
      <c r="F136" s="28">
        <f t="shared" si="18"/>
        <v>26653612</v>
      </c>
      <c r="G136" s="28">
        <v>4665307</v>
      </c>
      <c r="H136" s="28">
        <v>4221682</v>
      </c>
      <c r="I136" s="28">
        <v>5049956</v>
      </c>
      <c r="J136" s="80">
        <f t="shared" si="19"/>
        <v>119.61952605620225</v>
      </c>
      <c r="K136" s="19">
        <f t="shared" si="20"/>
        <v>828274</v>
      </c>
      <c r="L136" s="59"/>
    </row>
    <row r="137" spans="1:12" ht="15.75" customHeight="1">
      <c r="A137" s="15"/>
      <c r="B137" s="32" t="s">
        <v>29</v>
      </c>
      <c r="C137" s="34">
        <v>0</v>
      </c>
      <c r="D137" s="34">
        <v>0</v>
      </c>
      <c r="E137" s="35">
        <f t="shared" si="17"/>
        <v>0</v>
      </c>
      <c r="F137" s="34">
        <f t="shared" si="18"/>
        <v>0</v>
      </c>
      <c r="G137" s="34">
        <v>0</v>
      </c>
      <c r="H137" s="34">
        <v>0</v>
      </c>
      <c r="I137" s="34">
        <v>0</v>
      </c>
      <c r="J137" s="81">
        <f t="shared" si="19"/>
        <v>0</v>
      </c>
      <c r="K137" s="26">
        <f t="shared" si="20"/>
        <v>0</v>
      </c>
      <c r="L137" s="59"/>
    </row>
    <row r="138" spans="1:12" ht="51.75" customHeight="1">
      <c r="A138" s="15">
        <v>1330</v>
      </c>
      <c r="B138" s="55" t="s">
        <v>69</v>
      </c>
      <c r="C138" s="20">
        <v>1572068</v>
      </c>
      <c r="D138" s="20">
        <v>2258299</v>
      </c>
      <c r="E138" s="68">
        <f t="shared" si="17"/>
        <v>143.65148326917156</v>
      </c>
      <c r="F138" s="20">
        <f t="shared" si="18"/>
        <v>686231</v>
      </c>
      <c r="G138" s="20">
        <v>199003</v>
      </c>
      <c r="H138" s="20">
        <v>196628</v>
      </c>
      <c r="I138" s="20">
        <v>178226</v>
      </c>
      <c r="J138" s="68">
        <f t="shared" si="19"/>
        <v>90.6412108143296</v>
      </c>
      <c r="K138" s="39">
        <f t="shared" si="20"/>
        <v>-18402</v>
      </c>
      <c r="L138" s="20">
        <v>2277888</v>
      </c>
    </row>
    <row r="139" spans="1:12" ht="15.75" customHeight="1">
      <c r="A139" s="15"/>
      <c r="B139" s="21" t="s">
        <v>27</v>
      </c>
      <c r="C139" s="28" t="s">
        <v>53</v>
      </c>
      <c r="D139" s="28">
        <v>677489</v>
      </c>
      <c r="E139" s="65" t="s">
        <v>53</v>
      </c>
      <c r="F139" s="28" t="s">
        <v>53</v>
      </c>
      <c r="G139" s="28">
        <v>59702</v>
      </c>
      <c r="H139" s="28">
        <v>58989</v>
      </c>
      <c r="I139" s="28">
        <v>53467</v>
      </c>
      <c r="J139" s="18">
        <f t="shared" si="19"/>
        <v>90.6389326823645</v>
      </c>
      <c r="K139" s="19">
        <f t="shared" si="20"/>
        <v>-5522</v>
      </c>
      <c r="L139" s="77"/>
    </row>
    <row r="140" spans="1:12" ht="15.75" customHeight="1">
      <c r="A140" s="15"/>
      <c r="B140" s="23" t="s">
        <v>28</v>
      </c>
      <c r="C140" s="28">
        <v>1572068</v>
      </c>
      <c r="D140" s="28">
        <v>1580810</v>
      </c>
      <c r="E140" s="29">
        <f t="shared" si="17"/>
        <v>100.55608281575606</v>
      </c>
      <c r="F140" s="28">
        <f t="shared" si="18"/>
        <v>8742</v>
      </c>
      <c r="G140" s="28">
        <v>139301</v>
      </c>
      <c r="H140" s="28">
        <v>137639</v>
      </c>
      <c r="I140" s="28">
        <v>124759</v>
      </c>
      <c r="J140" s="18">
        <f t="shared" si="19"/>
        <v>90.64218717078735</v>
      </c>
      <c r="K140" s="19">
        <f t="shared" si="20"/>
        <v>-12880</v>
      </c>
      <c r="L140" s="59"/>
    </row>
    <row r="141" spans="1:12" ht="15.75" customHeight="1">
      <c r="A141" s="15"/>
      <c r="B141" s="32" t="s">
        <v>29</v>
      </c>
      <c r="C141" s="34">
        <v>0</v>
      </c>
      <c r="D141" s="34">
        <v>0</v>
      </c>
      <c r="E141" s="35">
        <f t="shared" si="17"/>
        <v>0</v>
      </c>
      <c r="F141" s="34">
        <f t="shared" si="18"/>
        <v>0</v>
      </c>
      <c r="G141" s="34">
        <v>0</v>
      </c>
      <c r="H141" s="34">
        <v>0</v>
      </c>
      <c r="I141" s="34">
        <v>0</v>
      </c>
      <c r="J141" s="25">
        <f t="shared" si="19"/>
        <v>0</v>
      </c>
      <c r="K141" s="26">
        <f t="shared" si="20"/>
        <v>0</v>
      </c>
      <c r="L141" s="59"/>
    </row>
    <row r="142" spans="1:12" ht="28.5" customHeight="1">
      <c r="A142" s="15">
        <v>1340</v>
      </c>
      <c r="B142" s="55" t="s">
        <v>70</v>
      </c>
      <c r="C142" s="20">
        <v>6175044</v>
      </c>
      <c r="D142" s="20">
        <v>7052169</v>
      </c>
      <c r="E142" s="68">
        <f t="shared" si="17"/>
        <v>114.20435222809748</v>
      </c>
      <c r="F142" s="20">
        <f t="shared" si="18"/>
        <v>877125</v>
      </c>
      <c r="G142" s="20">
        <v>742843</v>
      </c>
      <c r="H142" s="20">
        <v>828127</v>
      </c>
      <c r="I142" s="20">
        <v>981387</v>
      </c>
      <c r="J142" s="82">
        <f t="shared" si="19"/>
        <v>118.50682322880428</v>
      </c>
      <c r="K142" s="39">
        <f t="shared" si="20"/>
        <v>153260</v>
      </c>
      <c r="L142" s="20">
        <v>10690287</v>
      </c>
    </row>
    <row r="143" spans="1:12" ht="15.75" customHeight="1">
      <c r="A143" s="15"/>
      <c r="B143" s="23" t="s">
        <v>28</v>
      </c>
      <c r="C143" s="28">
        <v>6175044</v>
      </c>
      <c r="D143" s="28">
        <v>7052169</v>
      </c>
      <c r="E143" s="29">
        <f t="shared" si="17"/>
        <v>114.20435222809748</v>
      </c>
      <c r="F143" s="28">
        <f t="shared" si="18"/>
        <v>877125</v>
      </c>
      <c r="G143" s="28">
        <v>742843</v>
      </c>
      <c r="H143" s="28">
        <v>828127</v>
      </c>
      <c r="I143" s="28">
        <v>981387</v>
      </c>
      <c r="J143" s="80">
        <f t="shared" si="19"/>
        <v>118.50682322880428</v>
      </c>
      <c r="K143" s="19">
        <f t="shared" si="20"/>
        <v>153260</v>
      </c>
      <c r="L143" s="22"/>
    </row>
    <row r="144" spans="1:12" ht="15.75" customHeight="1">
      <c r="A144" s="15"/>
      <c r="B144" s="32" t="s">
        <v>29</v>
      </c>
      <c r="C144" s="34">
        <v>64321</v>
      </c>
      <c r="D144" s="34">
        <v>94278</v>
      </c>
      <c r="E144" s="35">
        <f t="shared" si="17"/>
        <v>146.57421370936396</v>
      </c>
      <c r="F144" s="34">
        <f t="shared" si="18"/>
        <v>29957</v>
      </c>
      <c r="G144" s="34">
        <v>7147</v>
      </c>
      <c r="H144" s="34">
        <v>9998</v>
      </c>
      <c r="I144" s="34">
        <v>9807</v>
      </c>
      <c r="J144" s="81">
        <f t="shared" si="19"/>
        <v>98.08961792358471</v>
      </c>
      <c r="K144" s="26">
        <f t="shared" si="20"/>
        <v>-191</v>
      </c>
      <c r="L144" s="22"/>
    </row>
    <row r="145" spans="1:12" ht="28.5" customHeight="1">
      <c r="A145" s="15">
        <v>1350</v>
      </c>
      <c r="B145" s="16" t="s">
        <v>71</v>
      </c>
      <c r="C145" s="20">
        <v>81978447</v>
      </c>
      <c r="D145" s="20">
        <v>93712126</v>
      </c>
      <c r="E145" s="68">
        <f t="shared" si="17"/>
        <v>114.31312671731877</v>
      </c>
      <c r="F145" s="20">
        <f t="shared" si="18"/>
        <v>11733679</v>
      </c>
      <c r="G145" s="20">
        <v>7506299</v>
      </c>
      <c r="H145" s="20">
        <v>5995361</v>
      </c>
      <c r="I145" s="20">
        <v>7014710</v>
      </c>
      <c r="J145" s="68">
        <f>IF(H145=0,0,(I145/H145)*100)</f>
        <v>117.00229560822109</v>
      </c>
      <c r="K145" s="39">
        <f>I145-H145</f>
        <v>1019349</v>
      </c>
      <c r="L145" s="20">
        <v>93889083</v>
      </c>
    </row>
    <row r="146" spans="1:12" ht="15.75" customHeight="1">
      <c r="A146" s="15"/>
      <c r="B146" s="23" t="s">
        <v>28</v>
      </c>
      <c r="C146" s="28">
        <v>81978447</v>
      </c>
      <c r="D146" s="28">
        <v>93712126</v>
      </c>
      <c r="E146" s="29">
        <f t="shared" si="17"/>
        <v>114.31312671731877</v>
      </c>
      <c r="F146" s="28">
        <f t="shared" si="18"/>
        <v>11733679</v>
      </c>
      <c r="G146" s="28">
        <v>7506299</v>
      </c>
      <c r="H146" s="28">
        <v>5995361</v>
      </c>
      <c r="I146" s="28">
        <v>7014710</v>
      </c>
      <c r="J146" s="18">
        <f>IF(H146=0,0,(I146/H146)*100)</f>
        <v>117.00229560822109</v>
      </c>
      <c r="K146" s="19">
        <f>I146-H146</f>
        <v>1019349</v>
      </c>
      <c r="L146" s="22"/>
    </row>
    <row r="147" spans="1:12" ht="15.75" customHeight="1">
      <c r="A147" s="15"/>
      <c r="B147" s="32" t="s">
        <v>29</v>
      </c>
      <c r="C147" s="34">
        <v>68026</v>
      </c>
      <c r="D147" s="34">
        <v>71609</v>
      </c>
      <c r="E147" s="35">
        <f>IF(C147=0,0,(D147/C147)*100)</f>
        <v>105.26710375444684</v>
      </c>
      <c r="F147" s="34">
        <f>D147-C147</f>
        <v>3583</v>
      </c>
      <c r="G147" s="34">
        <v>6000</v>
      </c>
      <c r="H147" s="34">
        <v>3933</v>
      </c>
      <c r="I147" s="34">
        <v>5444</v>
      </c>
      <c r="J147" s="25">
        <f>IF(H147=0,0,(I147/H147)*100)</f>
        <v>138.41851004322402</v>
      </c>
      <c r="K147" s="26">
        <f>I147-H147</f>
        <v>1511</v>
      </c>
      <c r="L147" s="22"/>
    </row>
    <row r="148" spans="1:12" ht="52.5" customHeight="1">
      <c r="A148" s="15">
        <v>1360</v>
      </c>
      <c r="B148" s="55" t="s">
        <v>72</v>
      </c>
      <c r="C148" s="28">
        <v>66015390</v>
      </c>
      <c r="D148" s="28">
        <v>71703071</v>
      </c>
      <c r="E148" s="29">
        <f t="shared" si="7"/>
        <v>108.61568946271467</v>
      </c>
      <c r="F148" s="28">
        <f t="shared" si="5"/>
        <v>5687681</v>
      </c>
      <c r="G148" s="28">
        <v>6715812</v>
      </c>
      <c r="H148" s="28">
        <v>7193498</v>
      </c>
      <c r="I148" s="28">
        <v>8660838</v>
      </c>
      <c r="J148" s="29">
        <f>IF(H148=0,0,(I148/H148)*100)</f>
        <v>120.39814287847163</v>
      </c>
      <c r="K148" s="30">
        <f>I148-H148</f>
        <v>1467340</v>
      </c>
      <c r="L148" s="20">
        <v>80554129</v>
      </c>
    </row>
    <row r="149" spans="1:12" ht="15.75" customHeight="1">
      <c r="A149" s="15"/>
      <c r="B149" s="23" t="s">
        <v>28</v>
      </c>
      <c r="C149" s="28">
        <v>66015390</v>
      </c>
      <c r="D149" s="28">
        <v>71703071</v>
      </c>
      <c r="E149" s="18">
        <f t="shared" si="7"/>
        <v>108.61568946271467</v>
      </c>
      <c r="F149" s="17">
        <f t="shared" si="5"/>
        <v>5687681</v>
      </c>
      <c r="G149" s="28">
        <v>6715812</v>
      </c>
      <c r="H149" s="28">
        <v>7193498</v>
      </c>
      <c r="I149" s="28">
        <v>8660838</v>
      </c>
      <c r="J149" s="18">
        <f>IF(H149=0,0,(I149/H149)*100)</f>
        <v>120.39814287847163</v>
      </c>
      <c r="K149" s="19">
        <f>I149-H149</f>
        <v>1467340</v>
      </c>
      <c r="L149" s="22"/>
    </row>
    <row r="150" spans="1:12" ht="15.75" customHeight="1">
      <c r="A150" s="15"/>
      <c r="B150" s="32" t="s">
        <v>29</v>
      </c>
      <c r="C150" s="22">
        <v>37330</v>
      </c>
      <c r="D150" s="22">
        <v>26651</v>
      </c>
      <c r="E150" s="25">
        <f aca="true" t="shared" si="21" ref="E150:E160">IF(C150=0,0,(D150/C150)*100)</f>
        <v>71.3929815162068</v>
      </c>
      <c r="F150" s="22">
        <f aca="true" t="shared" si="22" ref="F150:F160">D150-C150</f>
        <v>-10679</v>
      </c>
      <c r="G150" s="22">
        <v>1640</v>
      </c>
      <c r="H150" s="22">
        <v>1724</v>
      </c>
      <c r="I150" s="22">
        <v>3968</v>
      </c>
      <c r="J150" s="25">
        <f aca="true" t="shared" si="23" ref="J150:J160">IF(H150=0,0,(I150/H150)*100)</f>
        <v>230.16241299303942</v>
      </c>
      <c r="K150" s="26">
        <f aca="true" t="shared" si="24" ref="K150:K160">I150-H150</f>
        <v>2244</v>
      </c>
      <c r="L150" s="22"/>
    </row>
    <row r="151" spans="1:12" ht="66" customHeight="1">
      <c r="A151" s="15">
        <v>1370</v>
      </c>
      <c r="B151" s="55" t="s">
        <v>73</v>
      </c>
      <c r="C151" s="28">
        <v>1329125</v>
      </c>
      <c r="D151" s="28">
        <v>1518393</v>
      </c>
      <c r="E151" s="29">
        <f t="shared" si="21"/>
        <v>114.24004514248097</v>
      </c>
      <c r="F151" s="28">
        <f t="shared" si="22"/>
        <v>189268</v>
      </c>
      <c r="G151" s="28">
        <v>130258</v>
      </c>
      <c r="H151" s="28">
        <v>117809</v>
      </c>
      <c r="I151" s="28">
        <v>156630</v>
      </c>
      <c r="J151" s="29">
        <f t="shared" si="23"/>
        <v>132.95249089628126</v>
      </c>
      <c r="K151" s="30">
        <f t="shared" si="24"/>
        <v>38821</v>
      </c>
      <c r="L151" s="20">
        <v>1396108</v>
      </c>
    </row>
    <row r="152" spans="1:12" ht="15.75" customHeight="1">
      <c r="A152" s="15"/>
      <c r="B152" s="61" t="s">
        <v>28</v>
      </c>
      <c r="C152" s="28">
        <v>1329125</v>
      </c>
      <c r="D152" s="28">
        <v>1518393</v>
      </c>
      <c r="E152" s="18">
        <f t="shared" si="21"/>
        <v>114.24004514248097</v>
      </c>
      <c r="F152" s="17">
        <f t="shared" si="22"/>
        <v>189268</v>
      </c>
      <c r="G152" s="28">
        <v>130258</v>
      </c>
      <c r="H152" s="28">
        <v>117809</v>
      </c>
      <c r="I152" s="28">
        <v>156630</v>
      </c>
      <c r="J152" s="18">
        <f t="shared" si="23"/>
        <v>132.95249089628126</v>
      </c>
      <c r="K152" s="19">
        <f t="shared" si="24"/>
        <v>38821</v>
      </c>
      <c r="L152" s="22"/>
    </row>
    <row r="153" spans="1:12" ht="15.75" customHeight="1">
      <c r="A153" s="15"/>
      <c r="B153" s="32" t="s">
        <v>29</v>
      </c>
      <c r="C153" s="22">
        <v>169</v>
      </c>
      <c r="D153" s="22">
        <v>232</v>
      </c>
      <c r="E153" s="25">
        <f t="shared" si="21"/>
        <v>137.27810650887574</v>
      </c>
      <c r="F153" s="22">
        <f t="shared" si="22"/>
        <v>63</v>
      </c>
      <c r="G153" s="22">
        <v>8</v>
      </c>
      <c r="H153" s="22">
        <v>67</v>
      </c>
      <c r="I153" s="22">
        <v>36</v>
      </c>
      <c r="J153" s="25">
        <f t="shared" si="23"/>
        <v>53.73134328358209</v>
      </c>
      <c r="K153" s="26">
        <f t="shared" si="24"/>
        <v>-31</v>
      </c>
      <c r="L153" s="22"/>
    </row>
    <row r="154" spans="1:12" ht="54" customHeight="1">
      <c r="A154" s="15">
        <v>1380</v>
      </c>
      <c r="B154" s="55" t="s">
        <v>74</v>
      </c>
      <c r="C154" s="28">
        <v>3227418</v>
      </c>
      <c r="D154" s="28">
        <v>4296798</v>
      </c>
      <c r="E154" s="29">
        <f t="shared" si="21"/>
        <v>133.13422680297379</v>
      </c>
      <c r="F154" s="28">
        <f t="shared" si="22"/>
        <v>1069380</v>
      </c>
      <c r="G154" s="28">
        <v>439489</v>
      </c>
      <c r="H154" s="28">
        <v>600817</v>
      </c>
      <c r="I154" s="28">
        <v>95523</v>
      </c>
      <c r="J154" s="29">
        <f t="shared" si="23"/>
        <v>15.898851064467218</v>
      </c>
      <c r="K154" s="30">
        <f t="shared" si="24"/>
        <v>-505294</v>
      </c>
      <c r="L154" s="20">
        <v>4172361</v>
      </c>
    </row>
    <row r="155" spans="1:12" ht="15.75" customHeight="1">
      <c r="A155" s="15"/>
      <c r="B155" s="23" t="s">
        <v>28</v>
      </c>
      <c r="C155" s="28">
        <v>3227418</v>
      </c>
      <c r="D155" s="28">
        <v>4296798</v>
      </c>
      <c r="E155" s="18">
        <f t="shared" si="21"/>
        <v>133.13422680297379</v>
      </c>
      <c r="F155" s="17">
        <f t="shared" si="22"/>
        <v>1069380</v>
      </c>
      <c r="G155" s="28">
        <v>439489</v>
      </c>
      <c r="H155" s="28">
        <v>600817</v>
      </c>
      <c r="I155" s="28">
        <v>95523</v>
      </c>
      <c r="J155" s="18">
        <f t="shared" si="23"/>
        <v>15.898851064467218</v>
      </c>
      <c r="K155" s="19">
        <f t="shared" si="24"/>
        <v>-505294</v>
      </c>
      <c r="L155" s="22"/>
    </row>
    <row r="156" spans="1:12" ht="15.75" customHeight="1">
      <c r="A156" s="15"/>
      <c r="B156" s="32" t="s">
        <v>29</v>
      </c>
      <c r="C156" s="22">
        <v>76</v>
      </c>
      <c r="D156" s="22">
        <v>0</v>
      </c>
      <c r="E156" s="25"/>
      <c r="F156" s="22">
        <f t="shared" si="22"/>
        <v>-76</v>
      </c>
      <c r="G156" s="22">
        <v>0</v>
      </c>
      <c r="H156" s="22">
        <v>0</v>
      </c>
      <c r="I156" s="22">
        <v>0</v>
      </c>
      <c r="J156" s="25">
        <f t="shared" si="23"/>
        <v>0</v>
      </c>
      <c r="K156" s="26">
        <f t="shared" si="24"/>
        <v>0</v>
      </c>
      <c r="L156" s="22"/>
    </row>
    <row r="157" spans="1:12" ht="66.75" customHeight="1">
      <c r="A157" s="15">
        <v>1390</v>
      </c>
      <c r="B157" s="55" t="s">
        <v>75</v>
      </c>
      <c r="C157" s="28">
        <v>4159</v>
      </c>
      <c r="D157" s="28">
        <v>8734</v>
      </c>
      <c r="E157" s="29">
        <f t="shared" si="21"/>
        <v>210.00240442414042</v>
      </c>
      <c r="F157" s="28">
        <f t="shared" si="22"/>
        <v>4575</v>
      </c>
      <c r="G157" s="28">
        <v>80</v>
      </c>
      <c r="H157" s="28">
        <v>0</v>
      </c>
      <c r="I157" s="28">
        <v>-19</v>
      </c>
      <c r="J157" s="29"/>
      <c r="K157" s="30">
        <f t="shared" si="24"/>
        <v>-19</v>
      </c>
      <c r="L157" s="28">
        <v>33</v>
      </c>
    </row>
    <row r="158" spans="1:12" ht="15.75" customHeight="1">
      <c r="A158" s="15"/>
      <c r="B158" s="44" t="s">
        <v>27</v>
      </c>
      <c r="C158" s="28">
        <v>1480</v>
      </c>
      <c r="D158" s="28">
        <v>4819</v>
      </c>
      <c r="E158" s="18">
        <f t="shared" si="21"/>
        <v>325.60810810810807</v>
      </c>
      <c r="F158" s="17">
        <f t="shared" si="22"/>
        <v>3339</v>
      </c>
      <c r="G158" s="28">
        <v>40</v>
      </c>
      <c r="H158" s="28">
        <v>0</v>
      </c>
      <c r="I158" s="28">
        <v>-14</v>
      </c>
      <c r="J158" s="18"/>
      <c r="K158" s="19">
        <f t="shared" si="24"/>
        <v>-14</v>
      </c>
      <c r="L158" s="22"/>
    </row>
    <row r="159" spans="1:12" ht="15.75" customHeight="1">
      <c r="A159" s="15"/>
      <c r="B159" s="23" t="s">
        <v>28</v>
      </c>
      <c r="C159" s="17">
        <v>2679</v>
      </c>
      <c r="D159" s="17">
        <v>3915</v>
      </c>
      <c r="E159" s="18">
        <f t="shared" si="21"/>
        <v>146.13661814109741</v>
      </c>
      <c r="F159" s="17">
        <f t="shared" si="22"/>
        <v>1236</v>
      </c>
      <c r="G159" s="17">
        <v>40</v>
      </c>
      <c r="H159" s="17">
        <v>0</v>
      </c>
      <c r="I159" s="17">
        <v>-5</v>
      </c>
      <c r="J159" s="18"/>
      <c r="K159" s="19">
        <f t="shared" si="24"/>
        <v>-5</v>
      </c>
      <c r="L159" s="22"/>
    </row>
    <row r="160" spans="1:12" ht="15.75" customHeight="1">
      <c r="A160" s="15"/>
      <c r="B160" s="32" t="s">
        <v>29</v>
      </c>
      <c r="C160" s="34">
        <v>674</v>
      </c>
      <c r="D160" s="34">
        <v>511</v>
      </c>
      <c r="E160" s="25">
        <f t="shared" si="21"/>
        <v>75.8160237388724</v>
      </c>
      <c r="F160" s="22">
        <f t="shared" si="22"/>
        <v>-163</v>
      </c>
      <c r="G160" s="34">
        <v>0</v>
      </c>
      <c r="H160" s="34">
        <v>0</v>
      </c>
      <c r="I160" s="34">
        <v>0</v>
      </c>
      <c r="J160" s="25">
        <f t="shared" si="23"/>
        <v>0</v>
      </c>
      <c r="K160" s="26">
        <f t="shared" si="24"/>
        <v>0</v>
      </c>
      <c r="L160" s="22"/>
    </row>
    <row r="161" spans="1:12" ht="15" customHeight="1">
      <c r="A161" s="50"/>
      <c r="B161" s="66" t="s">
        <v>58</v>
      </c>
      <c r="C161" s="34"/>
      <c r="D161" s="34"/>
      <c r="E161" s="35"/>
      <c r="F161" s="34"/>
      <c r="G161" s="34"/>
      <c r="H161" s="34"/>
      <c r="I161" s="34"/>
      <c r="J161" s="35"/>
      <c r="K161" s="67"/>
      <c r="L161" s="60"/>
    </row>
    <row r="162" spans="1:12" ht="66" customHeight="1">
      <c r="A162" s="15">
        <v>1400</v>
      </c>
      <c r="B162" s="16" t="s">
        <v>76</v>
      </c>
      <c r="C162" s="28">
        <v>5842</v>
      </c>
      <c r="D162" s="28">
        <v>7802</v>
      </c>
      <c r="E162" s="29">
        <f>IF(C162=0,0,(D162/C162)*100)</f>
        <v>133.55015405682985</v>
      </c>
      <c r="F162" s="28">
        <f aca="true" t="shared" si="25" ref="F162:F169">D162-C162</f>
        <v>1960</v>
      </c>
      <c r="G162" s="28">
        <v>80</v>
      </c>
      <c r="H162" s="28">
        <v>0</v>
      </c>
      <c r="I162" s="28">
        <v>-28</v>
      </c>
      <c r="J162" s="29"/>
      <c r="K162" s="30">
        <f>I162-H162</f>
        <v>-28</v>
      </c>
      <c r="L162" s="28">
        <v>162</v>
      </c>
    </row>
    <row r="163" spans="1:12" ht="15.75" customHeight="1">
      <c r="A163" s="15"/>
      <c r="B163" s="44" t="s">
        <v>27</v>
      </c>
      <c r="C163" s="28">
        <v>2921</v>
      </c>
      <c r="D163" s="28">
        <v>3901</v>
      </c>
      <c r="E163" s="18">
        <f>IF(C163=0,0,(D163/C163)*100)</f>
        <v>133.55015405682985</v>
      </c>
      <c r="F163" s="17">
        <f t="shared" si="25"/>
        <v>980</v>
      </c>
      <c r="G163" s="28">
        <v>40</v>
      </c>
      <c r="H163" s="28">
        <v>0</v>
      </c>
      <c r="I163" s="28">
        <v>-14</v>
      </c>
      <c r="J163" s="18"/>
      <c r="K163" s="19">
        <f>I163-H163</f>
        <v>-14</v>
      </c>
      <c r="L163" s="22"/>
    </row>
    <row r="164" spans="1:12" ht="15.75" customHeight="1">
      <c r="A164" s="15"/>
      <c r="B164" s="23" t="s">
        <v>28</v>
      </c>
      <c r="C164" s="28">
        <v>2921</v>
      </c>
      <c r="D164" s="28">
        <v>3901</v>
      </c>
      <c r="E164" s="18">
        <f>IF(C164=0,0,(D164/C164)*100)</f>
        <v>133.55015405682985</v>
      </c>
      <c r="F164" s="17">
        <f t="shared" si="25"/>
        <v>980</v>
      </c>
      <c r="G164" s="28">
        <v>40</v>
      </c>
      <c r="H164" s="28">
        <v>0</v>
      </c>
      <c r="I164" s="28">
        <v>-14</v>
      </c>
      <c r="J164" s="18"/>
      <c r="K164" s="19">
        <f aca="true" t="shared" si="26" ref="K164:K229">I164-H164</f>
        <v>-14</v>
      </c>
      <c r="L164" s="22"/>
    </row>
    <row r="165" spans="1:12" ht="15.75" customHeight="1">
      <c r="A165" s="15"/>
      <c r="B165" s="32" t="s">
        <v>29</v>
      </c>
      <c r="C165" s="22">
        <v>674</v>
      </c>
      <c r="D165" s="22">
        <v>512</v>
      </c>
      <c r="E165" s="25">
        <f>IF(C165=0,0,(D165/C165)*100)</f>
        <v>75.96439169139467</v>
      </c>
      <c r="F165" s="22">
        <f t="shared" si="25"/>
        <v>-162</v>
      </c>
      <c r="G165" s="22">
        <v>0</v>
      </c>
      <c r="H165" s="22">
        <v>0</v>
      </c>
      <c r="I165" s="22">
        <v>0</v>
      </c>
      <c r="J165" s="25">
        <f aca="true" t="shared" si="27" ref="J165:J229">IF(H165=0,0,(I165/H165)*100)</f>
        <v>0</v>
      </c>
      <c r="K165" s="26">
        <f t="shared" si="26"/>
        <v>0</v>
      </c>
      <c r="L165" s="22"/>
    </row>
    <row r="166" spans="1:12" ht="66" customHeight="1">
      <c r="A166" s="15">
        <v>1410</v>
      </c>
      <c r="B166" s="16" t="s">
        <v>77</v>
      </c>
      <c r="C166" s="28">
        <v>-1441</v>
      </c>
      <c r="D166" s="28">
        <v>918</v>
      </c>
      <c r="E166" s="29"/>
      <c r="F166" s="28">
        <f t="shared" si="25"/>
        <v>2359</v>
      </c>
      <c r="G166" s="28">
        <v>0</v>
      </c>
      <c r="H166" s="28">
        <v>0</v>
      </c>
      <c r="I166" s="28">
        <v>0</v>
      </c>
      <c r="J166" s="68">
        <f t="shared" si="27"/>
        <v>0</v>
      </c>
      <c r="K166" s="39">
        <f t="shared" si="26"/>
        <v>0</v>
      </c>
      <c r="L166" s="20">
        <v>323</v>
      </c>
    </row>
    <row r="167" spans="1:12" ht="15.75" customHeight="1">
      <c r="A167" s="15"/>
      <c r="B167" s="84" t="s">
        <v>27</v>
      </c>
      <c r="C167" s="22">
        <v>-1441</v>
      </c>
      <c r="D167" s="22">
        <v>918</v>
      </c>
      <c r="E167" s="25"/>
      <c r="F167" s="22">
        <f t="shared" si="25"/>
        <v>2359</v>
      </c>
      <c r="G167" s="22">
        <v>0</v>
      </c>
      <c r="H167" s="22">
        <v>0</v>
      </c>
      <c r="I167" s="22">
        <v>0</v>
      </c>
      <c r="J167" s="25">
        <f t="shared" si="27"/>
        <v>0</v>
      </c>
      <c r="K167" s="26">
        <f t="shared" si="26"/>
        <v>0</v>
      </c>
      <c r="L167" s="22"/>
    </row>
    <row r="168" spans="1:12" ht="54" customHeight="1">
      <c r="A168" s="15">
        <v>1420</v>
      </c>
      <c r="B168" s="55" t="s">
        <v>78</v>
      </c>
      <c r="C168" s="28">
        <v>-242</v>
      </c>
      <c r="D168" s="28">
        <v>14</v>
      </c>
      <c r="E168" s="29"/>
      <c r="F168" s="28">
        <f t="shared" si="25"/>
        <v>256</v>
      </c>
      <c r="G168" s="28">
        <v>0</v>
      </c>
      <c r="H168" s="28">
        <v>0</v>
      </c>
      <c r="I168" s="28">
        <v>9</v>
      </c>
      <c r="J168" s="29"/>
      <c r="K168" s="30">
        <f t="shared" si="26"/>
        <v>9</v>
      </c>
      <c r="L168" s="28">
        <v>-452</v>
      </c>
    </row>
    <row r="169" spans="1:12" ht="15.75" customHeight="1">
      <c r="A169" s="15"/>
      <c r="B169" s="23" t="s">
        <v>28</v>
      </c>
      <c r="C169" s="28">
        <v>-242</v>
      </c>
      <c r="D169" s="28">
        <v>14</v>
      </c>
      <c r="E169" s="18"/>
      <c r="F169" s="17">
        <f t="shared" si="25"/>
        <v>256</v>
      </c>
      <c r="G169" s="28">
        <v>0</v>
      </c>
      <c r="H169" s="28">
        <v>0</v>
      </c>
      <c r="I169" s="28">
        <v>9</v>
      </c>
      <c r="J169" s="18"/>
      <c r="K169" s="19">
        <f t="shared" si="26"/>
        <v>9</v>
      </c>
      <c r="L169" s="59"/>
    </row>
    <row r="170" spans="1:12" ht="15.75" customHeight="1">
      <c r="A170" s="15"/>
      <c r="B170" s="32" t="s">
        <v>29</v>
      </c>
      <c r="C170" s="22">
        <v>0</v>
      </c>
      <c r="D170" s="22">
        <v>-1</v>
      </c>
      <c r="E170" s="25"/>
      <c r="F170" s="22">
        <f aca="true" t="shared" si="28" ref="F170:F235">D170-C170</f>
        <v>-1</v>
      </c>
      <c r="G170" s="22">
        <v>0</v>
      </c>
      <c r="H170" s="22">
        <v>0</v>
      </c>
      <c r="I170" s="22">
        <v>0</v>
      </c>
      <c r="J170" s="25">
        <f t="shared" si="27"/>
        <v>0</v>
      </c>
      <c r="K170" s="26">
        <f t="shared" si="26"/>
        <v>0</v>
      </c>
      <c r="L170" s="59"/>
    </row>
    <row r="171" spans="1:12" ht="54" customHeight="1">
      <c r="A171" s="15">
        <v>1425</v>
      </c>
      <c r="B171" s="16" t="s">
        <v>79</v>
      </c>
      <c r="C171" s="28" t="s">
        <v>53</v>
      </c>
      <c r="D171" s="28">
        <v>92078372</v>
      </c>
      <c r="E171" s="65" t="s">
        <v>53</v>
      </c>
      <c r="F171" s="28" t="s">
        <v>53</v>
      </c>
      <c r="G171" s="28">
        <v>8268346</v>
      </c>
      <c r="H171" s="28">
        <v>7731486</v>
      </c>
      <c r="I171" s="28">
        <v>8557875</v>
      </c>
      <c r="J171" s="29">
        <f>IF(H171=0,0,(I171/H171)*100)</f>
        <v>110.68861794485562</v>
      </c>
      <c r="K171" s="39">
        <f>I171-H171</f>
        <v>826389</v>
      </c>
      <c r="L171" s="20">
        <v>92294381</v>
      </c>
    </row>
    <row r="172" spans="1:12" ht="15.75" customHeight="1">
      <c r="A172" s="15"/>
      <c r="B172" s="54" t="s">
        <v>17</v>
      </c>
      <c r="C172" s="22" t="s">
        <v>53</v>
      </c>
      <c r="D172" s="22">
        <v>92078372</v>
      </c>
      <c r="E172" s="52" t="s">
        <v>53</v>
      </c>
      <c r="F172" s="22" t="s">
        <v>53</v>
      </c>
      <c r="G172" s="22">
        <v>8268346</v>
      </c>
      <c r="H172" s="22">
        <v>7731486</v>
      </c>
      <c r="I172" s="22">
        <v>8557875</v>
      </c>
      <c r="J172" s="25">
        <f>IF(H172=0,0,(I172/H172)*100)</f>
        <v>110.68861794485562</v>
      </c>
      <c r="K172" s="26">
        <f>I172-H172</f>
        <v>826389</v>
      </c>
      <c r="L172" s="22"/>
    </row>
    <row r="173" spans="1:12" ht="45.75" customHeight="1">
      <c r="A173" s="15">
        <v>1430</v>
      </c>
      <c r="B173" s="55" t="s">
        <v>80</v>
      </c>
      <c r="C173" s="20">
        <v>55228198</v>
      </c>
      <c r="D173" s="20">
        <v>91652492</v>
      </c>
      <c r="E173" s="68">
        <f aca="true" t="shared" si="29" ref="E173:E235">IF(C173=0,0,(D173/C173)*100)</f>
        <v>165.95234919669116</v>
      </c>
      <c r="F173" s="20">
        <f t="shared" si="28"/>
        <v>36424294</v>
      </c>
      <c r="G173" s="20">
        <v>8189883</v>
      </c>
      <c r="H173" s="20">
        <v>7708919</v>
      </c>
      <c r="I173" s="20">
        <v>8519516</v>
      </c>
      <c r="J173" s="68">
        <f t="shared" si="27"/>
        <v>110.51505405621722</v>
      </c>
      <c r="K173" s="30">
        <f t="shared" si="26"/>
        <v>810597</v>
      </c>
      <c r="L173" s="20">
        <v>91869084</v>
      </c>
    </row>
    <row r="174" spans="1:12" ht="15.75" customHeight="1">
      <c r="A174" s="15"/>
      <c r="B174" s="54" t="s">
        <v>17</v>
      </c>
      <c r="C174" s="34">
        <v>55228198</v>
      </c>
      <c r="D174" s="34">
        <v>91652492</v>
      </c>
      <c r="E174" s="25">
        <f t="shared" si="29"/>
        <v>165.95234919669116</v>
      </c>
      <c r="F174" s="22">
        <f t="shared" si="28"/>
        <v>36424294</v>
      </c>
      <c r="G174" s="34">
        <v>8189883</v>
      </c>
      <c r="H174" s="34">
        <v>7708919</v>
      </c>
      <c r="I174" s="34">
        <v>8519516</v>
      </c>
      <c r="J174" s="25">
        <f t="shared" si="27"/>
        <v>110.51505405621722</v>
      </c>
      <c r="K174" s="26">
        <f t="shared" si="26"/>
        <v>810597</v>
      </c>
      <c r="L174" s="22"/>
    </row>
    <row r="175" spans="1:12" ht="63.75" customHeight="1">
      <c r="A175" s="15">
        <v>1440</v>
      </c>
      <c r="B175" s="85" t="s">
        <v>81</v>
      </c>
      <c r="C175" s="28">
        <v>190566</v>
      </c>
      <c r="D175" s="28">
        <v>425880</v>
      </c>
      <c r="E175" s="29">
        <f t="shared" si="29"/>
        <v>223.48162841220363</v>
      </c>
      <c r="F175" s="28">
        <f t="shared" si="28"/>
        <v>235314</v>
      </c>
      <c r="G175" s="28">
        <v>78463</v>
      </c>
      <c r="H175" s="28">
        <v>22567</v>
      </c>
      <c r="I175" s="28">
        <v>38359</v>
      </c>
      <c r="J175" s="29">
        <f t="shared" si="27"/>
        <v>169.97828687907122</v>
      </c>
      <c r="K175" s="39">
        <f t="shared" si="26"/>
        <v>15792</v>
      </c>
      <c r="L175" s="20">
        <v>425297</v>
      </c>
    </row>
    <row r="176" spans="1:12" ht="15.75" customHeight="1">
      <c r="A176" s="15"/>
      <c r="B176" s="54" t="s">
        <v>17</v>
      </c>
      <c r="C176" s="22">
        <v>190566</v>
      </c>
      <c r="D176" s="22">
        <v>425880</v>
      </c>
      <c r="E176" s="25">
        <f t="shared" si="29"/>
        <v>223.48162841220363</v>
      </c>
      <c r="F176" s="22">
        <f t="shared" si="28"/>
        <v>235314</v>
      </c>
      <c r="G176" s="22">
        <v>78463</v>
      </c>
      <c r="H176" s="22">
        <v>22567</v>
      </c>
      <c r="I176" s="22">
        <v>38359</v>
      </c>
      <c r="J176" s="25">
        <f t="shared" si="27"/>
        <v>169.97828687907122</v>
      </c>
      <c r="K176" s="26">
        <f t="shared" si="26"/>
        <v>15792</v>
      </c>
      <c r="L176" s="22"/>
    </row>
    <row r="177" spans="1:12" ht="15" customHeight="1">
      <c r="A177" s="86"/>
      <c r="B177" s="66" t="s">
        <v>25</v>
      </c>
      <c r="C177" s="34"/>
      <c r="D177" s="34"/>
      <c r="E177" s="35"/>
      <c r="F177" s="34"/>
      <c r="G177" s="34"/>
      <c r="H177" s="34"/>
      <c r="I177" s="34"/>
      <c r="J177" s="35"/>
      <c r="K177" s="67"/>
      <c r="L177" s="77"/>
    </row>
    <row r="178" spans="1:12" ht="39.75" customHeight="1">
      <c r="A178" s="15">
        <v>1445</v>
      </c>
      <c r="B178" s="16" t="s">
        <v>82</v>
      </c>
      <c r="C178" s="28">
        <v>34</v>
      </c>
      <c r="D178" s="28">
        <v>5173</v>
      </c>
      <c r="E178" s="29">
        <f t="shared" si="29"/>
        <v>15214.705882352942</v>
      </c>
      <c r="F178" s="28">
        <f t="shared" si="28"/>
        <v>5139</v>
      </c>
      <c r="G178" s="28">
        <v>12</v>
      </c>
      <c r="H178" s="28">
        <v>1003</v>
      </c>
      <c r="I178" s="28">
        <v>4080</v>
      </c>
      <c r="J178" s="29">
        <f t="shared" si="27"/>
        <v>406.77966101694915</v>
      </c>
      <c r="K178" s="30">
        <f t="shared" si="26"/>
        <v>3077</v>
      </c>
      <c r="L178" s="20">
        <v>5416</v>
      </c>
    </row>
    <row r="179" spans="1:12" ht="15.75" customHeight="1">
      <c r="A179" s="15"/>
      <c r="B179" s="54" t="s">
        <v>27</v>
      </c>
      <c r="C179" s="22">
        <v>34</v>
      </c>
      <c r="D179" s="22">
        <v>5173</v>
      </c>
      <c r="E179" s="25">
        <f t="shared" si="29"/>
        <v>15214.705882352942</v>
      </c>
      <c r="F179" s="22">
        <f t="shared" si="28"/>
        <v>5139</v>
      </c>
      <c r="G179" s="22">
        <v>12</v>
      </c>
      <c r="H179" s="22">
        <v>1003</v>
      </c>
      <c r="I179" s="22">
        <v>4080</v>
      </c>
      <c r="J179" s="25">
        <f t="shared" si="27"/>
        <v>406.77966101694915</v>
      </c>
      <c r="K179" s="26">
        <f t="shared" si="26"/>
        <v>3077</v>
      </c>
      <c r="L179" s="22"/>
    </row>
    <row r="180" spans="1:12" ht="39.75" customHeight="1">
      <c r="A180" s="15">
        <v>1450</v>
      </c>
      <c r="B180" s="55" t="s">
        <v>83</v>
      </c>
      <c r="C180" s="28">
        <v>91</v>
      </c>
      <c r="D180" s="28">
        <v>176</v>
      </c>
      <c r="E180" s="29">
        <f t="shared" si="29"/>
        <v>193.4065934065934</v>
      </c>
      <c r="F180" s="28">
        <f t="shared" si="28"/>
        <v>85</v>
      </c>
      <c r="G180" s="28">
        <v>0</v>
      </c>
      <c r="H180" s="28">
        <v>0</v>
      </c>
      <c r="I180" s="28">
        <v>19</v>
      </c>
      <c r="J180" s="29"/>
      <c r="K180" s="30">
        <f t="shared" si="26"/>
        <v>19</v>
      </c>
      <c r="L180" s="28">
        <v>484</v>
      </c>
    </row>
    <row r="181" spans="1:12" ht="15.75" customHeight="1">
      <c r="A181" s="15"/>
      <c r="B181" s="54" t="s">
        <v>27</v>
      </c>
      <c r="C181" s="22">
        <v>91</v>
      </c>
      <c r="D181" s="22">
        <v>176</v>
      </c>
      <c r="E181" s="25">
        <f t="shared" si="29"/>
        <v>193.4065934065934</v>
      </c>
      <c r="F181" s="22">
        <f t="shared" si="28"/>
        <v>85</v>
      </c>
      <c r="G181" s="22">
        <v>0</v>
      </c>
      <c r="H181" s="22">
        <v>0</v>
      </c>
      <c r="I181" s="22">
        <v>19</v>
      </c>
      <c r="J181" s="25"/>
      <c r="K181" s="26">
        <f t="shared" si="26"/>
        <v>19</v>
      </c>
      <c r="L181" s="22"/>
    </row>
    <row r="182" spans="1:12" ht="28.5" customHeight="1">
      <c r="A182" s="15">
        <v>1455</v>
      </c>
      <c r="B182" s="55" t="s">
        <v>84</v>
      </c>
      <c r="C182" s="28">
        <v>13</v>
      </c>
      <c r="D182" s="28">
        <v>81</v>
      </c>
      <c r="E182" s="29">
        <f t="shared" si="29"/>
        <v>623.0769230769231</v>
      </c>
      <c r="F182" s="28">
        <f t="shared" si="28"/>
        <v>68</v>
      </c>
      <c r="G182" s="28">
        <v>8</v>
      </c>
      <c r="H182" s="28">
        <v>7</v>
      </c>
      <c r="I182" s="28">
        <v>8</v>
      </c>
      <c r="J182" s="29">
        <f t="shared" si="27"/>
        <v>114.28571428571428</v>
      </c>
      <c r="K182" s="30">
        <f t="shared" si="26"/>
        <v>1</v>
      </c>
      <c r="L182" s="20">
        <v>81</v>
      </c>
    </row>
    <row r="183" spans="1:12" ht="15.75" customHeight="1">
      <c r="A183" s="15"/>
      <c r="B183" s="54" t="s">
        <v>27</v>
      </c>
      <c r="C183" s="22">
        <v>13</v>
      </c>
      <c r="D183" s="22">
        <v>81</v>
      </c>
      <c r="E183" s="25">
        <f t="shared" si="29"/>
        <v>623.0769230769231</v>
      </c>
      <c r="F183" s="22">
        <f t="shared" si="28"/>
        <v>68</v>
      </c>
      <c r="G183" s="22">
        <v>8</v>
      </c>
      <c r="H183" s="22">
        <v>7</v>
      </c>
      <c r="I183" s="22">
        <v>8</v>
      </c>
      <c r="J183" s="25">
        <f t="shared" si="27"/>
        <v>114.28571428571428</v>
      </c>
      <c r="K183" s="26">
        <f t="shared" si="26"/>
        <v>1</v>
      </c>
      <c r="L183" s="22"/>
    </row>
    <row r="184" spans="1:12" ht="28.5" customHeight="1">
      <c r="A184" s="15">
        <v>1460</v>
      </c>
      <c r="B184" s="55" t="s">
        <v>85</v>
      </c>
      <c r="C184" s="28">
        <v>635</v>
      </c>
      <c r="D184" s="28">
        <v>60585</v>
      </c>
      <c r="E184" s="29">
        <f t="shared" si="29"/>
        <v>9540.944881889764</v>
      </c>
      <c r="F184" s="28">
        <f t="shared" si="28"/>
        <v>59950</v>
      </c>
      <c r="G184" s="28">
        <v>57576</v>
      </c>
      <c r="H184" s="28">
        <v>0</v>
      </c>
      <c r="I184" s="28">
        <v>2736</v>
      </c>
      <c r="J184" s="29"/>
      <c r="K184" s="30">
        <f t="shared" si="26"/>
        <v>2736</v>
      </c>
      <c r="L184" s="28">
        <v>60588</v>
      </c>
    </row>
    <row r="185" spans="1:12" ht="15.75" customHeight="1">
      <c r="A185" s="15"/>
      <c r="B185" s="54" t="s">
        <v>27</v>
      </c>
      <c r="C185" s="22">
        <v>635</v>
      </c>
      <c r="D185" s="22">
        <v>60585</v>
      </c>
      <c r="E185" s="25">
        <f t="shared" si="29"/>
        <v>9540.944881889764</v>
      </c>
      <c r="F185" s="22">
        <f t="shared" si="28"/>
        <v>59950</v>
      </c>
      <c r="G185" s="22">
        <v>57576</v>
      </c>
      <c r="H185" s="22">
        <v>0</v>
      </c>
      <c r="I185" s="22">
        <v>2736</v>
      </c>
      <c r="J185" s="25"/>
      <c r="K185" s="26">
        <f t="shared" si="26"/>
        <v>2736</v>
      </c>
      <c r="L185" s="22"/>
    </row>
    <row r="186" spans="1:12" ht="39" customHeight="1">
      <c r="A186" s="15">
        <v>1465</v>
      </c>
      <c r="B186" s="55" t="s">
        <v>86</v>
      </c>
      <c r="C186" s="28">
        <v>73</v>
      </c>
      <c r="D186" s="28">
        <v>324</v>
      </c>
      <c r="E186" s="29">
        <f t="shared" si="29"/>
        <v>443.83561643835617</v>
      </c>
      <c r="F186" s="28">
        <f t="shared" si="28"/>
        <v>251</v>
      </c>
      <c r="G186" s="28">
        <v>1</v>
      </c>
      <c r="H186" s="28">
        <v>-7</v>
      </c>
      <c r="I186" s="28">
        <v>0</v>
      </c>
      <c r="J186" s="29"/>
      <c r="K186" s="30">
        <f t="shared" si="26"/>
        <v>7</v>
      </c>
      <c r="L186" s="28">
        <v>324</v>
      </c>
    </row>
    <row r="187" spans="1:12" ht="15.75" customHeight="1">
      <c r="A187" s="15"/>
      <c r="B187" s="54" t="s">
        <v>27</v>
      </c>
      <c r="C187" s="22">
        <v>73</v>
      </c>
      <c r="D187" s="22">
        <v>324</v>
      </c>
      <c r="E187" s="25">
        <f t="shared" si="29"/>
        <v>443.83561643835617</v>
      </c>
      <c r="F187" s="22">
        <f t="shared" si="28"/>
        <v>251</v>
      </c>
      <c r="G187" s="22">
        <v>1</v>
      </c>
      <c r="H187" s="22">
        <v>-7</v>
      </c>
      <c r="I187" s="22">
        <v>0</v>
      </c>
      <c r="J187" s="25"/>
      <c r="K187" s="26">
        <f t="shared" si="26"/>
        <v>7</v>
      </c>
      <c r="L187" s="22"/>
    </row>
    <row r="188" spans="1:12" ht="28.5" customHeight="1">
      <c r="A188" s="15">
        <v>1470</v>
      </c>
      <c r="B188" s="55" t="s">
        <v>87</v>
      </c>
      <c r="C188" s="28">
        <v>7</v>
      </c>
      <c r="D188" s="28">
        <v>964</v>
      </c>
      <c r="E188" s="29">
        <f t="shared" si="29"/>
        <v>13771.428571428572</v>
      </c>
      <c r="F188" s="28">
        <f t="shared" si="28"/>
        <v>957</v>
      </c>
      <c r="G188" s="28">
        <v>16</v>
      </c>
      <c r="H188" s="28">
        <v>-3</v>
      </c>
      <c r="I188" s="28">
        <v>501</v>
      </c>
      <c r="J188" s="29"/>
      <c r="K188" s="30">
        <f t="shared" si="26"/>
        <v>504</v>
      </c>
      <c r="L188" s="28">
        <v>903</v>
      </c>
    </row>
    <row r="189" spans="1:12" ht="15.75" customHeight="1">
      <c r="A189" s="15"/>
      <c r="B189" s="54" t="s">
        <v>27</v>
      </c>
      <c r="C189" s="22">
        <v>7</v>
      </c>
      <c r="D189" s="22">
        <v>964</v>
      </c>
      <c r="E189" s="25">
        <f t="shared" si="29"/>
        <v>13771.428571428572</v>
      </c>
      <c r="F189" s="22">
        <f t="shared" si="28"/>
        <v>957</v>
      </c>
      <c r="G189" s="22">
        <v>16</v>
      </c>
      <c r="H189" s="22">
        <v>-3</v>
      </c>
      <c r="I189" s="22">
        <v>501</v>
      </c>
      <c r="J189" s="25"/>
      <c r="K189" s="26">
        <f t="shared" si="26"/>
        <v>504</v>
      </c>
      <c r="L189" s="22"/>
    </row>
    <row r="190" spans="1:12" ht="52.5" customHeight="1">
      <c r="A190" s="15">
        <v>1475</v>
      </c>
      <c r="B190" s="55" t="s">
        <v>88</v>
      </c>
      <c r="C190" s="28">
        <v>0</v>
      </c>
      <c r="D190" s="28">
        <v>7296</v>
      </c>
      <c r="E190" s="29"/>
      <c r="F190" s="28">
        <f t="shared" si="28"/>
        <v>7296</v>
      </c>
      <c r="G190" s="28">
        <v>468</v>
      </c>
      <c r="H190" s="28">
        <v>142</v>
      </c>
      <c r="I190" s="28">
        <v>8</v>
      </c>
      <c r="J190" s="29">
        <f t="shared" si="27"/>
        <v>5.633802816901409</v>
      </c>
      <c r="K190" s="30">
        <f t="shared" si="26"/>
        <v>-134</v>
      </c>
      <c r="L190" s="28">
        <v>7296</v>
      </c>
    </row>
    <row r="191" spans="1:12" ht="15.75" customHeight="1">
      <c r="A191" s="15"/>
      <c r="B191" s="54" t="s">
        <v>27</v>
      </c>
      <c r="C191" s="22">
        <v>0</v>
      </c>
      <c r="D191" s="22">
        <v>7296</v>
      </c>
      <c r="E191" s="25"/>
      <c r="F191" s="22">
        <f t="shared" si="28"/>
        <v>7296</v>
      </c>
      <c r="G191" s="22">
        <v>468</v>
      </c>
      <c r="H191" s="22">
        <v>142</v>
      </c>
      <c r="I191" s="22">
        <v>8</v>
      </c>
      <c r="J191" s="25">
        <f t="shared" si="27"/>
        <v>5.633802816901409</v>
      </c>
      <c r="K191" s="26">
        <f t="shared" si="26"/>
        <v>-134</v>
      </c>
      <c r="L191" s="22"/>
    </row>
    <row r="192" spans="1:12" ht="27.75" customHeight="1">
      <c r="A192" s="15">
        <v>1480</v>
      </c>
      <c r="B192" s="55" t="s">
        <v>89</v>
      </c>
      <c r="C192" s="28">
        <v>430</v>
      </c>
      <c r="D192" s="28">
        <v>1090</v>
      </c>
      <c r="E192" s="29">
        <f t="shared" si="29"/>
        <v>253.48837209302326</v>
      </c>
      <c r="F192" s="28">
        <f t="shared" si="28"/>
        <v>660</v>
      </c>
      <c r="G192" s="28">
        <v>14</v>
      </c>
      <c r="H192" s="28">
        <v>1</v>
      </c>
      <c r="I192" s="28">
        <v>121</v>
      </c>
      <c r="J192" s="29">
        <f t="shared" si="27"/>
        <v>12100</v>
      </c>
      <c r="K192" s="30">
        <f t="shared" si="26"/>
        <v>120</v>
      </c>
      <c r="L192" s="20">
        <v>970</v>
      </c>
    </row>
    <row r="193" spans="1:12" ht="15.75" customHeight="1">
      <c r="A193" s="15"/>
      <c r="B193" s="54" t="s">
        <v>27</v>
      </c>
      <c r="C193" s="22">
        <v>430</v>
      </c>
      <c r="D193" s="22">
        <v>1090</v>
      </c>
      <c r="E193" s="25">
        <f t="shared" si="29"/>
        <v>253.48837209302326</v>
      </c>
      <c r="F193" s="22">
        <f t="shared" si="28"/>
        <v>660</v>
      </c>
      <c r="G193" s="22">
        <v>14</v>
      </c>
      <c r="H193" s="22">
        <v>1</v>
      </c>
      <c r="I193" s="22">
        <v>121</v>
      </c>
      <c r="J193" s="25">
        <f t="shared" si="27"/>
        <v>12100</v>
      </c>
      <c r="K193" s="26">
        <f t="shared" si="26"/>
        <v>120</v>
      </c>
      <c r="L193" s="22"/>
    </row>
    <row r="194" spans="1:12" ht="28.5" customHeight="1">
      <c r="A194" s="15">
        <v>1485</v>
      </c>
      <c r="B194" s="55" t="s">
        <v>90</v>
      </c>
      <c r="C194" s="20">
        <v>188911</v>
      </c>
      <c r="D194" s="20">
        <v>304279</v>
      </c>
      <c r="E194" s="68">
        <f t="shared" si="29"/>
        <v>161.07002768499453</v>
      </c>
      <c r="F194" s="20">
        <f t="shared" si="28"/>
        <v>115368</v>
      </c>
      <c r="G194" s="20">
        <v>18089</v>
      </c>
      <c r="H194" s="20">
        <v>21352</v>
      </c>
      <c r="I194" s="20">
        <v>19296</v>
      </c>
      <c r="J194" s="68">
        <f t="shared" si="27"/>
        <v>90.37092544023979</v>
      </c>
      <c r="K194" s="30">
        <f t="shared" si="26"/>
        <v>-2056</v>
      </c>
      <c r="L194" s="28">
        <v>306488</v>
      </c>
    </row>
    <row r="195" spans="1:12" ht="15.75" customHeight="1">
      <c r="A195" s="15"/>
      <c r="B195" s="54" t="s">
        <v>27</v>
      </c>
      <c r="C195" s="34">
        <v>188911</v>
      </c>
      <c r="D195" s="34">
        <v>304279</v>
      </c>
      <c r="E195" s="25">
        <f t="shared" si="29"/>
        <v>161.07002768499453</v>
      </c>
      <c r="F195" s="22">
        <f t="shared" si="28"/>
        <v>115368</v>
      </c>
      <c r="G195" s="34">
        <v>18089</v>
      </c>
      <c r="H195" s="34">
        <v>21352</v>
      </c>
      <c r="I195" s="34">
        <v>19296</v>
      </c>
      <c r="J195" s="25">
        <f t="shared" si="27"/>
        <v>90.37092544023979</v>
      </c>
      <c r="K195" s="26">
        <f t="shared" si="26"/>
        <v>-2056</v>
      </c>
      <c r="L195" s="22"/>
    </row>
    <row r="196" spans="1:12" ht="52.5" customHeight="1">
      <c r="A196" s="15">
        <v>1490</v>
      </c>
      <c r="B196" s="55" t="s">
        <v>91</v>
      </c>
      <c r="C196" s="28">
        <v>-17</v>
      </c>
      <c r="D196" s="28">
        <v>967</v>
      </c>
      <c r="E196" s="29"/>
      <c r="F196" s="28">
        <f t="shared" si="28"/>
        <v>984</v>
      </c>
      <c r="G196" s="28">
        <v>0</v>
      </c>
      <c r="H196" s="28">
        <v>0</v>
      </c>
      <c r="I196" s="28">
        <v>967</v>
      </c>
      <c r="J196" s="29"/>
      <c r="K196" s="30">
        <f t="shared" si="26"/>
        <v>967</v>
      </c>
      <c r="L196" s="28">
        <v>0</v>
      </c>
    </row>
    <row r="197" spans="1:12" ht="15.75" customHeight="1">
      <c r="A197" s="15"/>
      <c r="B197" s="54" t="s">
        <v>27</v>
      </c>
      <c r="C197" s="22">
        <v>-17</v>
      </c>
      <c r="D197" s="22">
        <v>967</v>
      </c>
      <c r="E197" s="25"/>
      <c r="F197" s="22">
        <f t="shared" si="28"/>
        <v>984</v>
      </c>
      <c r="G197" s="22">
        <v>0</v>
      </c>
      <c r="H197" s="22">
        <v>0</v>
      </c>
      <c r="I197" s="22">
        <v>967</v>
      </c>
      <c r="J197" s="25"/>
      <c r="K197" s="26">
        <f t="shared" si="26"/>
        <v>967</v>
      </c>
      <c r="L197" s="22"/>
    </row>
    <row r="198" spans="1:12" ht="64.5" customHeight="1">
      <c r="A198" s="15">
        <v>1495</v>
      </c>
      <c r="B198" s="55" t="s">
        <v>92</v>
      </c>
      <c r="C198" s="28">
        <v>0</v>
      </c>
      <c r="D198" s="28">
        <v>0</v>
      </c>
      <c r="E198" s="29">
        <f t="shared" si="29"/>
        <v>0</v>
      </c>
      <c r="F198" s="28">
        <f t="shared" si="28"/>
        <v>0</v>
      </c>
      <c r="G198" s="28">
        <v>0</v>
      </c>
      <c r="H198" s="28">
        <v>0</v>
      </c>
      <c r="I198" s="28">
        <v>0</v>
      </c>
      <c r="J198" s="29">
        <f t="shared" si="27"/>
        <v>0</v>
      </c>
      <c r="K198" s="30">
        <f t="shared" si="26"/>
        <v>0</v>
      </c>
      <c r="L198" s="28">
        <v>0</v>
      </c>
    </row>
    <row r="199" spans="1:12" ht="15.75" customHeight="1">
      <c r="A199" s="15"/>
      <c r="B199" s="54" t="s">
        <v>27</v>
      </c>
      <c r="C199" s="22">
        <v>0</v>
      </c>
      <c r="D199" s="22">
        <v>0</v>
      </c>
      <c r="E199" s="25">
        <f t="shared" si="29"/>
        <v>0</v>
      </c>
      <c r="F199" s="22">
        <f t="shared" si="28"/>
        <v>0</v>
      </c>
      <c r="G199" s="22">
        <v>0</v>
      </c>
      <c r="H199" s="22">
        <v>0</v>
      </c>
      <c r="I199" s="22">
        <v>0</v>
      </c>
      <c r="J199" s="25">
        <f t="shared" si="27"/>
        <v>0</v>
      </c>
      <c r="K199" s="26">
        <f t="shared" si="26"/>
        <v>0</v>
      </c>
      <c r="L199" s="22"/>
    </row>
    <row r="200" spans="1:12" ht="52.5" customHeight="1">
      <c r="A200" s="15">
        <v>1500</v>
      </c>
      <c r="B200" s="55" t="s">
        <v>93</v>
      </c>
      <c r="C200" s="28">
        <v>390</v>
      </c>
      <c r="D200" s="28">
        <v>477</v>
      </c>
      <c r="E200" s="29">
        <f t="shared" si="29"/>
        <v>122.30769230769232</v>
      </c>
      <c r="F200" s="28">
        <f t="shared" si="28"/>
        <v>87</v>
      </c>
      <c r="G200" s="28">
        <v>64</v>
      </c>
      <c r="H200" s="28">
        <v>63</v>
      </c>
      <c r="I200" s="28">
        <v>-117</v>
      </c>
      <c r="J200" s="29"/>
      <c r="K200" s="30">
        <f t="shared" si="26"/>
        <v>-180</v>
      </c>
      <c r="L200" s="28">
        <v>494</v>
      </c>
    </row>
    <row r="201" spans="1:12" ht="15.75" customHeight="1">
      <c r="A201" s="15"/>
      <c r="B201" s="54" t="s">
        <v>27</v>
      </c>
      <c r="C201" s="22">
        <v>390</v>
      </c>
      <c r="D201" s="22">
        <v>477</v>
      </c>
      <c r="E201" s="25">
        <f t="shared" si="29"/>
        <v>122.30769230769232</v>
      </c>
      <c r="F201" s="22">
        <f t="shared" si="28"/>
        <v>87</v>
      </c>
      <c r="G201" s="22">
        <v>64</v>
      </c>
      <c r="H201" s="22">
        <v>63</v>
      </c>
      <c r="I201" s="22">
        <v>-117</v>
      </c>
      <c r="J201" s="25"/>
      <c r="K201" s="26">
        <f t="shared" si="26"/>
        <v>-180</v>
      </c>
      <c r="L201" s="22"/>
    </row>
    <row r="202" spans="1:12" ht="29.25" customHeight="1">
      <c r="A202" s="15">
        <v>1505</v>
      </c>
      <c r="B202" s="87" t="s">
        <v>94</v>
      </c>
      <c r="C202" s="28">
        <v>-1</v>
      </c>
      <c r="D202" s="28">
        <v>44468</v>
      </c>
      <c r="E202" s="29"/>
      <c r="F202" s="28">
        <f t="shared" si="28"/>
        <v>44469</v>
      </c>
      <c r="G202" s="28">
        <v>2215</v>
      </c>
      <c r="H202" s="28">
        <v>9</v>
      </c>
      <c r="I202" s="28">
        <v>10740</v>
      </c>
      <c r="J202" s="29">
        <f t="shared" si="27"/>
        <v>119333.33333333333</v>
      </c>
      <c r="K202" s="30">
        <f t="shared" si="26"/>
        <v>10731</v>
      </c>
      <c r="L202" s="20">
        <v>42253</v>
      </c>
    </row>
    <row r="203" spans="1:12" ht="15.75" customHeight="1">
      <c r="A203" s="15"/>
      <c r="B203" s="54" t="s">
        <v>27</v>
      </c>
      <c r="C203" s="22">
        <v>-1</v>
      </c>
      <c r="D203" s="22">
        <v>44468</v>
      </c>
      <c r="E203" s="25"/>
      <c r="F203" s="22">
        <f t="shared" si="28"/>
        <v>44469</v>
      </c>
      <c r="G203" s="22">
        <v>2215</v>
      </c>
      <c r="H203" s="22">
        <v>9</v>
      </c>
      <c r="I203" s="22">
        <v>10740</v>
      </c>
      <c r="J203" s="25">
        <f t="shared" si="27"/>
        <v>119333.33333333333</v>
      </c>
      <c r="K203" s="26">
        <f t="shared" si="26"/>
        <v>10731</v>
      </c>
      <c r="L203" s="22"/>
    </row>
    <row r="204" spans="1:12" ht="28.5" customHeight="1">
      <c r="A204" s="15">
        <v>1510</v>
      </c>
      <c r="B204" s="55" t="s">
        <v>95</v>
      </c>
      <c r="C204" s="28">
        <v>628174480</v>
      </c>
      <c r="D204" s="28">
        <v>677955360</v>
      </c>
      <c r="E204" s="29">
        <f t="shared" si="29"/>
        <v>107.92468996830307</v>
      </c>
      <c r="F204" s="28">
        <f t="shared" si="28"/>
        <v>49780880</v>
      </c>
      <c r="G204" s="28">
        <v>92724148</v>
      </c>
      <c r="H204" s="28">
        <v>64221449</v>
      </c>
      <c r="I204" s="28">
        <v>18021802</v>
      </c>
      <c r="J204" s="29">
        <f t="shared" si="27"/>
        <v>28.061967272024646</v>
      </c>
      <c r="K204" s="30">
        <f t="shared" si="26"/>
        <v>-46199647</v>
      </c>
      <c r="L204" s="20">
        <v>598038740</v>
      </c>
    </row>
    <row r="205" spans="1:12" ht="15.75" customHeight="1">
      <c r="A205" s="15"/>
      <c r="B205" s="23" t="s">
        <v>22</v>
      </c>
      <c r="C205" s="28">
        <v>628174480</v>
      </c>
      <c r="D205" s="28">
        <v>677955360</v>
      </c>
      <c r="E205" s="18">
        <f t="shared" si="29"/>
        <v>107.92468996830307</v>
      </c>
      <c r="F205" s="17">
        <f t="shared" si="28"/>
        <v>49780880</v>
      </c>
      <c r="G205" s="28">
        <v>92724148</v>
      </c>
      <c r="H205" s="28">
        <v>64221449</v>
      </c>
      <c r="I205" s="28">
        <v>18021802</v>
      </c>
      <c r="J205" s="18">
        <f t="shared" si="27"/>
        <v>28.061967272024646</v>
      </c>
      <c r="K205" s="19">
        <f t="shared" si="26"/>
        <v>-46199647</v>
      </c>
      <c r="L205" s="59"/>
    </row>
    <row r="206" spans="1:12" ht="15.75" customHeight="1">
      <c r="A206" s="15"/>
      <c r="B206" s="32" t="s">
        <v>23</v>
      </c>
      <c r="C206" s="22">
        <v>144207842</v>
      </c>
      <c r="D206" s="22">
        <v>142376070</v>
      </c>
      <c r="E206" s="25">
        <f t="shared" si="29"/>
        <v>98.72976949478239</v>
      </c>
      <c r="F206" s="22">
        <f t="shared" si="28"/>
        <v>-1831772</v>
      </c>
      <c r="G206" s="22">
        <v>18885912</v>
      </c>
      <c r="H206" s="22">
        <v>12085570</v>
      </c>
      <c r="I206" s="22">
        <v>6700888</v>
      </c>
      <c r="J206" s="25">
        <f t="shared" si="27"/>
        <v>55.44536169994464</v>
      </c>
      <c r="K206" s="26">
        <f t="shared" si="26"/>
        <v>-5384682</v>
      </c>
      <c r="L206" s="59"/>
    </row>
    <row r="207" spans="1:12" ht="28.5" customHeight="1">
      <c r="A207" s="15">
        <v>1520</v>
      </c>
      <c r="B207" s="55" t="s">
        <v>96</v>
      </c>
      <c r="C207" s="28">
        <v>15575806</v>
      </c>
      <c r="D207" s="28">
        <v>4940011</v>
      </c>
      <c r="E207" s="29">
        <f t="shared" si="29"/>
        <v>31.715925326753556</v>
      </c>
      <c r="F207" s="28">
        <f t="shared" si="28"/>
        <v>-10635795</v>
      </c>
      <c r="G207" s="28">
        <v>420841</v>
      </c>
      <c r="H207" s="28">
        <v>379300</v>
      </c>
      <c r="I207" s="28">
        <v>396846</v>
      </c>
      <c r="J207" s="29">
        <f t="shared" si="27"/>
        <v>104.62588979699446</v>
      </c>
      <c r="K207" s="30">
        <f t="shared" si="26"/>
        <v>17546</v>
      </c>
      <c r="L207" s="20">
        <v>2048259</v>
      </c>
    </row>
    <row r="208" spans="1:12" ht="15.75" customHeight="1">
      <c r="A208" s="15"/>
      <c r="B208" s="23" t="s">
        <v>28</v>
      </c>
      <c r="C208" s="28">
        <v>15575806</v>
      </c>
      <c r="D208" s="28">
        <v>4940011</v>
      </c>
      <c r="E208" s="18">
        <f t="shared" si="29"/>
        <v>31.715925326753556</v>
      </c>
      <c r="F208" s="17">
        <f t="shared" si="28"/>
        <v>-10635795</v>
      </c>
      <c r="G208" s="28">
        <v>420841</v>
      </c>
      <c r="H208" s="28">
        <v>379300</v>
      </c>
      <c r="I208" s="28">
        <v>396846</v>
      </c>
      <c r="J208" s="18">
        <f t="shared" si="27"/>
        <v>104.62588979699446</v>
      </c>
      <c r="K208" s="19">
        <f t="shared" si="26"/>
        <v>17546</v>
      </c>
      <c r="L208" s="22"/>
    </row>
    <row r="209" spans="1:12" ht="15.75" customHeight="1">
      <c r="A209" s="15"/>
      <c r="B209" s="32" t="s">
        <v>29</v>
      </c>
      <c r="C209" s="22">
        <v>13497468</v>
      </c>
      <c r="D209" s="22">
        <v>4439526</v>
      </c>
      <c r="E209" s="25">
        <f t="shared" si="29"/>
        <v>32.89154677010533</v>
      </c>
      <c r="F209" s="22">
        <f t="shared" si="28"/>
        <v>-9057942</v>
      </c>
      <c r="G209" s="22">
        <v>406173</v>
      </c>
      <c r="H209" s="22">
        <v>366838</v>
      </c>
      <c r="I209" s="22">
        <v>382879</v>
      </c>
      <c r="J209" s="25">
        <f t="shared" si="27"/>
        <v>104.37277490336334</v>
      </c>
      <c r="K209" s="26">
        <f t="shared" si="26"/>
        <v>16041</v>
      </c>
      <c r="L209" s="22"/>
    </row>
    <row r="210" spans="1:12" ht="15" customHeight="1">
      <c r="A210" s="15"/>
      <c r="B210" s="33" t="s">
        <v>25</v>
      </c>
      <c r="C210" s="36"/>
      <c r="D210" s="36"/>
      <c r="E210" s="37"/>
      <c r="F210" s="36"/>
      <c r="G210" s="36"/>
      <c r="H210" s="36"/>
      <c r="I210" s="36"/>
      <c r="J210" s="37"/>
      <c r="K210" s="41"/>
      <c r="L210" s="60"/>
    </row>
    <row r="211" spans="1:12" ht="78.75" customHeight="1">
      <c r="A211" s="15">
        <v>1530</v>
      </c>
      <c r="B211" s="16" t="s">
        <v>97</v>
      </c>
      <c r="C211" s="28">
        <v>3150201</v>
      </c>
      <c r="D211" s="28">
        <v>781404</v>
      </c>
      <c r="E211" s="29">
        <f t="shared" si="29"/>
        <v>24.804893402040058</v>
      </c>
      <c r="F211" s="28">
        <f t="shared" si="28"/>
        <v>-2368797</v>
      </c>
      <c r="G211" s="28">
        <v>53086</v>
      </c>
      <c r="H211" s="28">
        <v>48219</v>
      </c>
      <c r="I211" s="28">
        <v>47092</v>
      </c>
      <c r="J211" s="29">
        <f t="shared" si="27"/>
        <v>97.66274704991808</v>
      </c>
      <c r="K211" s="30">
        <f t="shared" si="26"/>
        <v>-1127</v>
      </c>
      <c r="L211" s="20">
        <v>296311</v>
      </c>
    </row>
    <row r="212" spans="1:12" ht="15.75" customHeight="1">
      <c r="A212" s="15"/>
      <c r="B212" s="61" t="s">
        <v>28</v>
      </c>
      <c r="C212" s="17">
        <v>3150201</v>
      </c>
      <c r="D212" s="17">
        <v>781404</v>
      </c>
      <c r="E212" s="18">
        <f t="shared" si="29"/>
        <v>24.804893402040058</v>
      </c>
      <c r="F212" s="17">
        <f t="shared" si="28"/>
        <v>-2368797</v>
      </c>
      <c r="G212" s="17">
        <v>53086</v>
      </c>
      <c r="H212" s="17">
        <v>48219</v>
      </c>
      <c r="I212" s="17">
        <v>47092</v>
      </c>
      <c r="J212" s="18">
        <f t="shared" si="27"/>
        <v>97.66274704991808</v>
      </c>
      <c r="K212" s="19">
        <f t="shared" si="26"/>
        <v>-1127</v>
      </c>
      <c r="L212" s="62"/>
    </row>
    <row r="213" spans="1:12" ht="15.75" customHeight="1">
      <c r="A213" s="15"/>
      <c r="B213" s="32" t="s">
        <v>29</v>
      </c>
      <c r="C213" s="34">
        <v>1071863</v>
      </c>
      <c r="D213" s="34">
        <v>280840</v>
      </c>
      <c r="E213" s="25">
        <f t="shared" si="29"/>
        <v>26.20110965673785</v>
      </c>
      <c r="F213" s="22">
        <f t="shared" si="28"/>
        <v>-791023</v>
      </c>
      <c r="G213" s="34">
        <v>37861</v>
      </c>
      <c r="H213" s="34">
        <v>35725</v>
      </c>
      <c r="I213" s="34">
        <v>30271</v>
      </c>
      <c r="J213" s="25">
        <f t="shared" si="27"/>
        <v>84.7333799860042</v>
      </c>
      <c r="K213" s="26">
        <f t="shared" si="26"/>
        <v>-5454</v>
      </c>
      <c r="L213" s="62"/>
    </row>
    <row r="214" spans="1:12" ht="51.75" customHeight="1">
      <c r="A214" s="15">
        <v>1540</v>
      </c>
      <c r="B214" s="55" t="s">
        <v>98</v>
      </c>
      <c r="C214" s="28">
        <v>7892880</v>
      </c>
      <c r="D214" s="28">
        <v>2725020</v>
      </c>
      <c r="E214" s="29">
        <f t="shared" si="29"/>
        <v>34.52504028947608</v>
      </c>
      <c r="F214" s="28">
        <f t="shared" si="28"/>
        <v>-5167860</v>
      </c>
      <c r="G214" s="28">
        <v>258347</v>
      </c>
      <c r="H214" s="28">
        <v>232574</v>
      </c>
      <c r="I214" s="28">
        <v>230669</v>
      </c>
      <c r="J214" s="29">
        <f t="shared" si="27"/>
        <v>99.18090586222019</v>
      </c>
      <c r="K214" s="30">
        <f t="shared" si="26"/>
        <v>-1905</v>
      </c>
      <c r="L214" s="20">
        <v>1198018</v>
      </c>
    </row>
    <row r="215" spans="1:12" ht="15.75" customHeight="1">
      <c r="A215" s="15"/>
      <c r="B215" s="61" t="s">
        <v>28</v>
      </c>
      <c r="C215" s="28">
        <v>7892880</v>
      </c>
      <c r="D215" s="28">
        <v>2725020</v>
      </c>
      <c r="E215" s="18">
        <f t="shared" si="29"/>
        <v>34.52504028947608</v>
      </c>
      <c r="F215" s="17">
        <f t="shared" si="28"/>
        <v>-5167860</v>
      </c>
      <c r="G215" s="28">
        <v>258347</v>
      </c>
      <c r="H215" s="28">
        <v>232574</v>
      </c>
      <c r="I215" s="28">
        <v>230669</v>
      </c>
      <c r="J215" s="18">
        <f t="shared" si="27"/>
        <v>99.18090586222019</v>
      </c>
      <c r="K215" s="19">
        <f t="shared" si="26"/>
        <v>-1905</v>
      </c>
      <c r="L215" s="62"/>
    </row>
    <row r="216" spans="1:12" ht="15.75" customHeight="1">
      <c r="A216" s="15"/>
      <c r="B216" s="32" t="s">
        <v>29</v>
      </c>
      <c r="C216" s="22">
        <v>7892880</v>
      </c>
      <c r="D216" s="22">
        <v>2725100</v>
      </c>
      <c r="E216" s="25">
        <f t="shared" si="29"/>
        <v>34.52605386120149</v>
      </c>
      <c r="F216" s="22">
        <f t="shared" si="28"/>
        <v>-5167780</v>
      </c>
      <c r="G216" s="22">
        <v>258904</v>
      </c>
      <c r="H216" s="22">
        <v>232606</v>
      </c>
      <c r="I216" s="22">
        <v>233524</v>
      </c>
      <c r="J216" s="25">
        <f t="shared" si="27"/>
        <v>100.39465877922325</v>
      </c>
      <c r="K216" s="26">
        <f t="shared" si="26"/>
        <v>918</v>
      </c>
      <c r="L216" s="62"/>
    </row>
    <row r="217" spans="1:12" ht="52.5" customHeight="1">
      <c r="A217" s="15">
        <v>1550</v>
      </c>
      <c r="B217" s="55" t="s">
        <v>99</v>
      </c>
      <c r="C217" s="28">
        <v>2266</v>
      </c>
      <c r="D217" s="28">
        <v>1242</v>
      </c>
      <c r="E217" s="29">
        <f t="shared" si="29"/>
        <v>54.81023830538394</v>
      </c>
      <c r="F217" s="28">
        <f t="shared" si="28"/>
        <v>-1024</v>
      </c>
      <c r="G217" s="28">
        <v>102</v>
      </c>
      <c r="H217" s="28">
        <v>141</v>
      </c>
      <c r="I217" s="28">
        <v>-11</v>
      </c>
      <c r="J217" s="29"/>
      <c r="K217" s="30">
        <f t="shared" si="26"/>
        <v>-152</v>
      </c>
      <c r="L217" s="20">
        <v>901</v>
      </c>
    </row>
    <row r="218" spans="1:12" ht="15.75" customHeight="1">
      <c r="A218" s="15"/>
      <c r="B218" s="61" t="s">
        <v>28</v>
      </c>
      <c r="C218" s="28">
        <v>2266</v>
      </c>
      <c r="D218" s="28">
        <v>1242</v>
      </c>
      <c r="E218" s="18">
        <f t="shared" si="29"/>
        <v>54.81023830538394</v>
      </c>
      <c r="F218" s="17">
        <f t="shared" si="28"/>
        <v>-1024</v>
      </c>
      <c r="G218" s="28">
        <v>102</v>
      </c>
      <c r="H218" s="28">
        <v>141</v>
      </c>
      <c r="I218" s="28">
        <v>-11</v>
      </c>
      <c r="J218" s="18"/>
      <c r="K218" s="19">
        <f t="shared" si="26"/>
        <v>-152</v>
      </c>
      <c r="L218" s="62"/>
    </row>
    <row r="219" spans="1:12" ht="15.75" customHeight="1">
      <c r="A219" s="15"/>
      <c r="B219" s="32" t="s">
        <v>29</v>
      </c>
      <c r="C219" s="22">
        <v>2266</v>
      </c>
      <c r="D219" s="22">
        <v>1242</v>
      </c>
      <c r="E219" s="25">
        <f t="shared" si="29"/>
        <v>54.81023830538394</v>
      </c>
      <c r="F219" s="22">
        <f t="shared" si="28"/>
        <v>-1024</v>
      </c>
      <c r="G219" s="22">
        <v>102</v>
      </c>
      <c r="H219" s="22">
        <v>141</v>
      </c>
      <c r="I219" s="22">
        <v>-11</v>
      </c>
      <c r="J219" s="25"/>
      <c r="K219" s="26">
        <f t="shared" si="26"/>
        <v>-152</v>
      </c>
      <c r="L219" s="62"/>
    </row>
    <row r="220" spans="1:12" ht="52.5" customHeight="1">
      <c r="A220" s="15">
        <v>1560</v>
      </c>
      <c r="B220" s="16" t="s">
        <v>100</v>
      </c>
      <c r="C220" s="28">
        <v>4530459</v>
      </c>
      <c r="D220" s="28">
        <v>1432345</v>
      </c>
      <c r="E220" s="29">
        <f t="shared" si="29"/>
        <v>31.61589145823856</v>
      </c>
      <c r="F220" s="28">
        <f t="shared" si="28"/>
        <v>-3098114</v>
      </c>
      <c r="G220" s="28">
        <v>109306</v>
      </c>
      <c r="H220" s="28">
        <v>98366</v>
      </c>
      <c r="I220" s="28">
        <v>119096</v>
      </c>
      <c r="J220" s="29">
        <f t="shared" si="27"/>
        <v>121.07435496004717</v>
      </c>
      <c r="K220" s="30">
        <f t="shared" si="26"/>
        <v>20730</v>
      </c>
      <c r="L220" s="20">
        <v>553029</v>
      </c>
    </row>
    <row r="221" spans="1:12" ht="15.75" customHeight="1">
      <c r="A221" s="15"/>
      <c r="B221" s="61" t="s">
        <v>28</v>
      </c>
      <c r="C221" s="28">
        <v>4530459</v>
      </c>
      <c r="D221" s="28">
        <v>1432345</v>
      </c>
      <c r="E221" s="18">
        <f t="shared" si="29"/>
        <v>31.61589145823856</v>
      </c>
      <c r="F221" s="17">
        <f t="shared" si="28"/>
        <v>-3098114</v>
      </c>
      <c r="G221" s="28">
        <v>109306</v>
      </c>
      <c r="H221" s="28">
        <v>98366</v>
      </c>
      <c r="I221" s="28">
        <v>119096</v>
      </c>
      <c r="J221" s="18">
        <f t="shared" si="27"/>
        <v>121.07435496004717</v>
      </c>
      <c r="K221" s="19">
        <f t="shared" si="26"/>
        <v>20730</v>
      </c>
      <c r="L221" s="62"/>
    </row>
    <row r="222" spans="1:12" ht="15.75" customHeight="1">
      <c r="A222" s="15"/>
      <c r="B222" s="32" t="s">
        <v>29</v>
      </c>
      <c r="C222" s="22">
        <v>4530459</v>
      </c>
      <c r="D222" s="22">
        <v>1432344</v>
      </c>
      <c r="E222" s="25">
        <f t="shared" si="29"/>
        <v>31.615869385419888</v>
      </c>
      <c r="F222" s="22">
        <f t="shared" si="28"/>
        <v>-3098115</v>
      </c>
      <c r="G222" s="22">
        <v>109306</v>
      </c>
      <c r="H222" s="22">
        <v>98366</v>
      </c>
      <c r="I222" s="22">
        <v>119095</v>
      </c>
      <c r="J222" s="25">
        <f t="shared" si="27"/>
        <v>121.0733383486164</v>
      </c>
      <c r="K222" s="26">
        <f t="shared" si="26"/>
        <v>20729</v>
      </c>
      <c r="L222" s="62"/>
    </row>
    <row r="223" spans="1:12" ht="21" customHeight="1">
      <c r="A223" s="15">
        <v>1570</v>
      </c>
      <c r="B223" s="88" t="s">
        <v>101</v>
      </c>
      <c r="C223" s="28">
        <v>421744689</v>
      </c>
      <c r="D223" s="28">
        <v>467533748</v>
      </c>
      <c r="E223" s="29">
        <f t="shared" si="29"/>
        <v>110.85705645957762</v>
      </c>
      <c r="F223" s="28">
        <f t="shared" si="28"/>
        <v>45789059</v>
      </c>
      <c r="G223" s="28">
        <v>65566898</v>
      </c>
      <c r="H223" s="28">
        <v>47489784</v>
      </c>
      <c r="I223" s="28">
        <v>7689160</v>
      </c>
      <c r="J223" s="29">
        <f t="shared" si="27"/>
        <v>16.191187561518493</v>
      </c>
      <c r="K223" s="30">
        <f t="shared" si="26"/>
        <v>-39800624</v>
      </c>
      <c r="L223" s="28">
        <v>465179132</v>
      </c>
    </row>
    <row r="224" spans="1:12" ht="15.75" customHeight="1">
      <c r="A224" s="15"/>
      <c r="B224" s="23" t="s">
        <v>22</v>
      </c>
      <c r="C224" s="28">
        <v>421744689</v>
      </c>
      <c r="D224" s="28">
        <v>467533748</v>
      </c>
      <c r="E224" s="18">
        <f t="shared" si="29"/>
        <v>110.85705645957762</v>
      </c>
      <c r="F224" s="17">
        <f t="shared" si="28"/>
        <v>45789059</v>
      </c>
      <c r="G224" s="28">
        <v>65566898</v>
      </c>
      <c r="H224" s="28">
        <v>47489784</v>
      </c>
      <c r="I224" s="28">
        <v>7689160</v>
      </c>
      <c r="J224" s="18">
        <f t="shared" si="27"/>
        <v>16.191187561518493</v>
      </c>
      <c r="K224" s="19">
        <f t="shared" si="26"/>
        <v>-39800624</v>
      </c>
      <c r="L224" s="22"/>
    </row>
    <row r="225" spans="1:12" ht="15.75" customHeight="1">
      <c r="A225" s="15"/>
      <c r="B225" s="32" t="s">
        <v>23</v>
      </c>
      <c r="C225" s="22">
        <v>12618405</v>
      </c>
      <c r="D225" s="22">
        <v>13872910</v>
      </c>
      <c r="E225" s="25">
        <f t="shared" si="29"/>
        <v>109.94186666222872</v>
      </c>
      <c r="F225" s="22">
        <f t="shared" si="28"/>
        <v>1254505</v>
      </c>
      <c r="G225" s="22">
        <v>1770719</v>
      </c>
      <c r="H225" s="22">
        <v>1590194</v>
      </c>
      <c r="I225" s="22">
        <v>455445</v>
      </c>
      <c r="J225" s="25">
        <f t="shared" si="27"/>
        <v>28.640845079279636</v>
      </c>
      <c r="K225" s="26">
        <f t="shared" si="26"/>
        <v>-1134749</v>
      </c>
      <c r="L225" s="22"/>
    </row>
    <row r="226" spans="1:12" ht="15" customHeight="1">
      <c r="A226" s="15"/>
      <c r="B226" s="66" t="s">
        <v>102</v>
      </c>
      <c r="C226" s="34"/>
      <c r="D226" s="34"/>
      <c r="E226" s="35"/>
      <c r="F226" s="34"/>
      <c r="G226" s="34"/>
      <c r="H226" s="34"/>
      <c r="I226" s="34"/>
      <c r="J226" s="35"/>
      <c r="K226" s="41"/>
      <c r="L226" s="34"/>
    </row>
    <row r="227" spans="1:12" ht="39.75" customHeight="1">
      <c r="A227" s="15">
        <v>1575</v>
      </c>
      <c r="B227" s="16" t="s">
        <v>103</v>
      </c>
      <c r="C227" s="28">
        <v>401693148</v>
      </c>
      <c r="D227" s="28">
        <v>445576595</v>
      </c>
      <c r="E227" s="29">
        <f t="shared" si="29"/>
        <v>110.9246192568861</v>
      </c>
      <c r="F227" s="28">
        <f t="shared" si="28"/>
        <v>43883447</v>
      </c>
      <c r="G227" s="28">
        <v>60058591</v>
      </c>
      <c r="H227" s="28">
        <v>47482176</v>
      </c>
      <c r="I227" s="28">
        <v>7690778</v>
      </c>
      <c r="J227" s="29">
        <f t="shared" si="27"/>
        <v>16.197189446414587</v>
      </c>
      <c r="K227" s="30">
        <f t="shared" si="26"/>
        <v>-39791398</v>
      </c>
      <c r="L227" s="20">
        <v>443228143</v>
      </c>
    </row>
    <row r="228" spans="1:12" ht="15.75" customHeight="1">
      <c r="A228" s="15"/>
      <c r="B228" s="23" t="s">
        <v>28</v>
      </c>
      <c r="C228" s="28">
        <v>401693148</v>
      </c>
      <c r="D228" s="28">
        <v>445576595</v>
      </c>
      <c r="E228" s="18">
        <f t="shared" si="29"/>
        <v>110.9246192568861</v>
      </c>
      <c r="F228" s="17">
        <f t="shared" si="28"/>
        <v>43883447</v>
      </c>
      <c r="G228" s="28">
        <v>60058591</v>
      </c>
      <c r="H228" s="28">
        <v>47482176</v>
      </c>
      <c r="I228" s="28">
        <v>7690778</v>
      </c>
      <c r="J228" s="18">
        <f t="shared" si="27"/>
        <v>16.197189446414587</v>
      </c>
      <c r="K228" s="19">
        <f t="shared" si="26"/>
        <v>-39791398</v>
      </c>
      <c r="L228" s="22"/>
    </row>
    <row r="229" spans="1:12" ht="15.75" customHeight="1">
      <c r="A229" s="15"/>
      <c r="B229" s="32" t="s">
        <v>29</v>
      </c>
      <c r="C229" s="22">
        <v>12355672</v>
      </c>
      <c r="D229" s="22">
        <v>13538517</v>
      </c>
      <c r="E229" s="25">
        <f t="shared" si="29"/>
        <v>109.57329556822162</v>
      </c>
      <c r="F229" s="22">
        <f t="shared" si="28"/>
        <v>1182845</v>
      </c>
      <c r="G229" s="22">
        <v>1685760</v>
      </c>
      <c r="H229" s="22">
        <v>1590356</v>
      </c>
      <c r="I229" s="22">
        <v>454240</v>
      </c>
      <c r="J229" s="25">
        <f t="shared" si="27"/>
        <v>28.562158409815158</v>
      </c>
      <c r="K229" s="26">
        <f t="shared" si="26"/>
        <v>-1136116</v>
      </c>
      <c r="L229" s="22"/>
    </row>
    <row r="230" spans="1:12" ht="39" customHeight="1">
      <c r="A230" s="15">
        <v>1580</v>
      </c>
      <c r="B230" s="16" t="s">
        <v>104</v>
      </c>
      <c r="C230" s="28">
        <v>20051541</v>
      </c>
      <c r="D230" s="28">
        <v>21957153</v>
      </c>
      <c r="E230" s="29">
        <f t="shared" si="29"/>
        <v>109.50356882795194</v>
      </c>
      <c r="F230" s="28">
        <f t="shared" si="28"/>
        <v>1905612</v>
      </c>
      <c r="G230" s="28">
        <v>5508307</v>
      </c>
      <c r="H230" s="28">
        <v>7608</v>
      </c>
      <c r="I230" s="28">
        <v>-1618</v>
      </c>
      <c r="J230" s="29"/>
      <c r="K230" s="30">
        <f aca="true" t="shared" si="30" ref="K230:K292">I230-H230</f>
        <v>-9226</v>
      </c>
      <c r="L230" s="28">
        <v>21950989</v>
      </c>
    </row>
    <row r="231" spans="1:12" ht="15.75" customHeight="1">
      <c r="A231" s="15"/>
      <c r="B231" s="23" t="s">
        <v>28</v>
      </c>
      <c r="C231" s="28">
        <v>20051541</v>
      </c>
      <c r="D231" s="28">
        <v>21957153</v>
      </c>
      <c r="E231" s="18">
        <f t="shared" si="29"/>
        <v>109.50356882795194</v>
      </c>
      <c r="F231" s="17">
        <f t="shared" si="28"/>
        <v>1905612</v>
      </c>
      <c r="G231" s="28">
        <v>5508307</v>
      </c>
      <c r="H231" s="28">
        <v>7608</v>
      </c>
      <c r="I231" s="28">
        <v>-1618</v>
      </c>
      <c r="J231" s="18"/>
      <c r="K231" s="19">
        <f t="shared" si="30"/>
        <v>-9226</v>
      </c>
      <c r="L231" s="22"/>
    </row>
    <row r="232" spans="1:12" ht="15.75" customHeight="1">
      <c r="A232" s="15"/>
      <c r="B232" s="32" t="s">
        <v>29</v>
      </c>
      <c r="C232" s="22">
        <v>262733</v>
      </c>
      <c r="D232" s="22">
        <v>334393</v>
      </c>
      <c r="E232" s="25">
        <f t="shared" si="29"/>
        <v>127.2748379533595</v>
      </c>
      <c r="F232" s="22">
        <f t="shared" si="28"/>
        <v>71660</v>
      </c>
      <c r="G232" s="22">
        <v>84959</v>
      </c>
      <c r="H232" s="22">
        <v>-162</v>
      </c>
      <c r="I232" s="22">
        <v>1205</v>
      </c>
      <c r="J232" s="25"/>
      <c r="K232" s="26">
        <f t="shared" si="30"/>
        <v>1367</v>
      </c>
      <c r="L232" s="22"/>
    </row>
    <row r="233" spans="1:12" ht="18" customHeight="1">
      <c r="A233" s="15">
        <v>1590</v>
      </c>
      <c r="B233" s="55" t="s">
        <v>105</v>
      </c>
      <c r="C233" s="20">
        <v>75615334</v>
      </c>
      <c r="D233" s="20">
        <v>83202428</v>
      </c>
      <c r="E233" s="68">
        <f t="shared" si="29"/>
        <v>110.03380346108105</v>
      </c>
      <c r="F233" s="20">
        <f t="shared" si="28"/>
        <v>7587094</v>
      </c>
      <c r="G233" s="20">
        <v>9014430</v>
      </c>
      <c r="H233" s="20">
        <v>6818389</v>
      </c>
      <c r="I233" s="20">
        <v>4033734</v>
      </c>
      <c r="J233" s="68">
        <f aca="true" t="shared" si="31" ref="J233:J292">IF(H233=0,0,(I233/H233)*100)</f>
        <v>59.15963433591131</v>
      </c>
      <c r="K233" s="30">
        <f t="shared" si="30"/>
        <v>-2784655</v>
      </c>
      <c r="L233" s="20">
        <v>86719511</v>
      </c>
    </row>
    <row r="234" spans="1:12" ht="15.75" customHeight="1">
      <c r="A234" s="15"/>
      <c r="B234" s="23" t="s">
        <v>22</v>
      </c>
      <c r="C234" s="28">
        <v>75615334</v>
      </c>
      <c r="D234" s="28">
        <v>83202428</v>
      </c>
      <c r="E234" s="18">
        <f t="shared" si="29"/>
        <v>110.03380346108105</v>
      </c>
      <c r="F234" s="17">
        <f t="shared" si="28"/>
        <v>7587094</v>
      </c>
      <c r="G234" s="28">
        <v>9014430</v>
      </c>
      <c r="H234" s="28">
        <v>6818389</v>
      </c>
      <c r="I234" s="28">
        <v>4033734</v>
      </c>
      <c r="J234" s="18">
        <f t="shared" si="31"/>
        <v>59.15963433591131</v>
      </c>
      <c r="K234" s="19">
        <f t="shared" si="30"/>
        <v>-2784655</v>
      </c>
      <c r="L234" s="22"/>
    </row>
    <row r="235" spans="1:12" ht="15.75" customHeight="1">
      <c r="A235" s="15"/>
      <c r="B235" s="32" t="s">
        <v>23</v>
      </c>
      <c r="C235" s="34">
        <v>15686795</v>
      </c>
      <c r="D235" s="34">
        <v>16998178</v>
      </c>
      <c r="E235" s="25">
        <f t="shared" si="29"/>
        <v>108.35978923674338</v>
      </c>
      <c r="F235" s="22">
        <f t="shared" si="28"/>
        <v>1311383</v>
      </c>
      <c r="G235" s="34">
        <v>1749024</v>
      </c>
      <c r="H235" s="34">
        <v>1421923</v>
      </c>
      <c r="I235" s="34">
        <v>781203</v>
      </c>
      <c r="J235" s="25">
        <f t="shared" si="31"/>
        <v>54.939894776299425</v>
      </c>
      <c r="K235" s="26">
        <f t="shared" si="30"/>
        <v>-640720</v>
      </c>
      <c r="L235" s="22"/>
    </row>
    <row r="236" spans="1:12" ht="15" customHeight="1">
      <c r="A236" s="15"/>
      <c r="B236" s="66" t="s">
        <v>102</v>
      </c>
      <c r="C236" s="34"/>
      <c r="D236" s="34"/>
      <c r="E236" s="35"/>
      <c r="F236" s="34"/>
      <c r="G236" s="34"/>
      <c r="H236" s="34"/>
      <c r="I236" s="34"/>
      <c r="J236" s="35"/>
      <c r="K236" s="67"/>
      <c r="L236" s="34"/>
    </row>
    <row r="237" spans="1:12" ht="18" customHeight="1">
      <c r="A237" s="15">
        <v>1595</v>
      </c>
      <c r="B237" s="31" t="s">
        <v>106</v>
      </c>
      <c r="C237" s="28">
        <v>21191967</v>
      </c>
      <c r="D237" s="28">
        <v>20874588</v>
      </c>
      <c r="E237" s="29">
        <f aca="true" t="shared" si="32" ref="E237:E297">IF(C237=0,0,(D237/C237)*100)</f>
        <v>98.50236176755088</v>
      </c>
      <c r="F237" s="28">
        <f aca="true" t="shared" si="33" ref="F237:F297">D237-C237</f>
        <v>-317379</v>
      </c>
      <c r="G237" s="28">
        <v>2469756</v>
      </c>
      <c r="H237" s="28">
        <v>1398720</v>
      </c>
      <c r="I237" s="28">
        <v>701945</v>
      </c>
      <c r="J237" s="29">
        <f t="shared" si="31"/>
        <v>50.184811827956985</v>
      </c>
      <c r="K237" s="30">
        <f t="shared" si="30"/>
        <v>-696775</v>
      </c>
      <c r="L237" s="20">
        <v>10105961</v>
      </c>
    </row>
    <row r="238" spans="1:12" ht="15.75" customHeight="1">
      <c r="A238" s="15"/>
      <c r="B238" s="23" t="s">
        <v>28</v>
      </c>
      <c r="C238" s="17">
        <v>21191967</v>
      </c>
      <c r="D238" s="17">
        <v>20874588</v>
      </c>
      <c r="E238" s="18">
        <f t="shared" si="32"/>
        <v>98.50236176755088</v>
      </c>
      <c r="F238" s="17">
        <f t="shared" si="33"/>
        <v>-317379</v>
      </c>
      <c r="G238" s="17">
        <v>2469756</v>
      </c>
      <c r="H238" s="17">
        <v>1398720</v>
      </c>
      <c r="I238" s="17">
        <v>701945</v>
      </c>
      <c r="J238" s="18">
        <f t="shared" si="31"/>
        <v>50.184811827956985</v>
      </c>
      <c r="K238" s="19">
        <f t="shared" si="30"/>
        <v>-696775</v>
      </c>
      <c r="L238" s="22"/>
    </row>
    <row r="239" spans="1:12" ht="15.75" customHeight="1">
      <c r="A239" s="15"/>
      <c r="B239" s="32" t="s">
        <v>29</v>
      </c>
      <c r="C239" s="34">
        <v>4468121</v>
      </c>
      <c r="D239" s="34">
        <v>4256523</v>
      </c>
      <c r="E239" s="25">
        <f t="shared" si="32"/>
        <v>95.26427328176655</v>
      </c>
      <c r="F239" s="22">
        <f t="shared" si="33"/>
        <v>-211598</v>
      </c>
      <c r="G239" s="34">
        <v>593973</v>
      </c>
      <c r="H239" s="34">
        <v>366784</v>
      </c>
      <c r="I239" s="34">
        <v>140572</v>
      </c>
      <c r="J239" s="25">
        <f t="shared" si="31"/>
        <v>38.325554004536734</v>
      </c>
      <c r="K239" s="26">
        <f t="shared" si="30"/>
        <v>-226212</v>
      </c>
      <c r="L239" s="22"/>
    </row>
    <row r="240" spans="1:12" ht="18" customHeight="1">
      <c r="A240" s="15">
        <v>1600</v>
      </c>
      <c r="B240" s="31" t="s">
        <v>107</v>
      </c>
      <c r="C240" s="20">
        <v>54423367</v>
      </c>
      <c r="D240" s="20">
        <v>62327840</v>
      </c>
      <c r="E240" s="68">
        <f t="shared" si="32"/>
        <v>114.52404258633979</v>
      </c>
      <c r="F240" s="20">
        <f t="shared" si="33"/>
        <v>7904473</v>
      </c>
      <c r="G240" s="20">
        <v>6544674</v>
      </c>
      <c r="H240" s="20">
        <v>5419669</v>
      </c>
      <c r="I240" s="20">
        <v>3331789</v>
      </c>
      <c r="J240" s="68">
        <f t="shared" si="31"/>
        <v>61.47587610977718</v>
      </c>
      <c r="K240" s="39">
        <f t="shared" si="30"/>
        <v>-2087880</v>
      </c>
      <c r="L240" s="20">
        <v>76613550</v>
      </c>
    </row>
    <row r="241" spans="1:12" ht="15.75" customHeight="1">
      <c r="A241" s="15"/>
      <c r="B241" s="23" t="s">
        <v>28</v>
      </c>
      <c r="C241" s="17">
        <v>54423367</v>
      </c>
      <c r="D241" s="17">
        <v>62327840</v>
      </c>
      <c r="E241" s="18">
        <f t="shared" si="32"/>
        <v>114.52404258633979</v>
      </c>
      <c r="F241" s="17">
        <f t="shared" si="33"/>
        <v>7904473</v>
      </c>
      <c r="G241" s="17">
        <v>6544674</v>
      </c>
      <c r="H241" s="17">
        <v>5419669</v>
      </c>
      <c r="I241" s="17">
        <v>3331789</v>
      </c>
      <c r="J241" s="18">
        <f t="shared" si="31"/>
        <v>61.47587610977718</v>
      </c>
      <c r="K241" s="19">
        <f t="shared" si="30"/>
        <v>-2087880</v>
      </c>
      <c r="L241" s="22"/>
    </row>
    <row r="242" spans="1:12" ht="15.75" customHeight="1">
      <c r="A242" s="15"/>
      <c r="B242" s="32" t="s">
        <v>29</v>
      </c>
      <c r="C242" s="34">
        <v>11218674</v>
      </c>
      <c r="D242" s="34">
        <v>12741655</v>
      </c>
      <c r="E242" s="25">
        <f t="shared" si="32"/>
        <v>113.57541007074454</v>
      </c>
      <c r="F242" s="22">
        <f t="shared" si="33"/>
        <v>1522981</v>
      </c>
      <c r="G242" s="34">
        <v>1155051</v>
      </c>
      <c r="H242" s="34">
        <v>1055139</v>
      </c>
      <c r="I242" s="34">
        <v>640631</v>
      </c>
      <c r="J242" s="25">
        <f t="shared" si="31"/>
        <v>60.7153180765757</v>
      </c>
      <c r="K242" s="26">
        <f t="shared" si="30"/>
        <v>-414508</v>
      </c>
      <c r="L242" s="22"/>
    </row>
    <row r="243" spans="1:12" ht="18" customHeight="1">
      <c r="A243" s="15">
        <v>1610</v>
      </c>
      <c r="B243" s="88" t="s">
        <v>108</v>
      </c>
      <c r="C243" s="28">
        <v>-115313</v>
      </c>
      <c r="D243" s="28">
        <v>85679</v>
      </c>
      <c r="E243" s="29"/>
      <c r="F243" s="28">
        <f t="shared" si="33"/>
        <v>200992</v>
      </c>
      <c r="G243" s="28">
        <v>10617</v>
      </c>
      <c r="H243" s="28">
        <v>-1740</v>
      </c>
      <c r="I243" s="28">
        <v>8772</v>
      </c>
      <c r="J243" s="29"/>
      <c r="K243" s="30">
        <f t="shared" si="30"/>
        <v>10512</v>
      </c>
      <c r="L243" s="20">
        <v>104155</v>
      </c>
    </row>
    <row r="244" spans="1:12" ht="15.75" customHeight="1">
      <c r="A244" s="15"/>
      <c r="B244" s="23" t="s">
        <v>22</v>
      </c>
      <c r="C244" s="28">
        <v>-115313</v>
      </c>
      <c r="D244" s="28">
        <v>85679</v>
      </c>
      <c r="E244" s="18"/>
      <c r="F244" s="17">
        <f t="shared" si="33"/>
        <v>200992</v>
      </c>
      <c r="G244" s="28">
        <v>10617</v>
      </c>
      <c r="H244" s="28">
        <v>-1740</v>
      </c>
      <c r="I244" s="28">
        <v>8772</v>
      </c>
      <c r="J244" s="18"/>
      <c r="K244" s="19">
        <f t="shared" si="30"/>
        <v>10512</v>
      </c>
      <c r="L244" s="59"/>
    </row>
    <row r="245" spans="1:12" ht="15.75" customHeight="1">
      <c r="A245" s="15"/>
      <c r="B245" s="32" t="s">
        <v>23</v>
      </c>
      <c r="C245" s="22">
        <v>-3169</v>
      </c>
      <c r="D245" s="22">
        <v>1021</v>
      </c>
      <c r="E245" s="25"/>
      <c r="F245" s="22">
        <f t="shared" si="33"/>
        <v>4190</v>
      </c>
      <c r="G245" s="22">
        <v>94</v>
      </c>
      <c r="H245" s="22">
        <v>77</v>
      </c>
      <c r="I245" s="22">
        <v>612</v>
      </c>
      <c r="J245" s="25">
        <f t="shared" si="31"/>
        <v>794.8051948051949</v>
      </c>
      <c r="K245" s="26">
        <f t="shared" si="30"/>
        <v>535</v>
      </c>
      <c r="L245" s="59"/>
    </row>
    <row r="246" spans="1:12" ht="18" customHeight="1">
      <c r="A246" s="15">
        <v>1630</v>
      </c>
      <c r="B246" s="16" t="s">
        <v>109</v>
      </c>
      <c r="C246" s="28">
        <v>115353965</v>
      </c>
      <c r="D246" s="28">
        <v>122193494</v>
      </c>
      <c r="E246" s="29">
        <f t="shared" si="32"/>
        <v>105.92916680410596</v>
      </c>
      <c r="F246" s="28">
        <f t="shared" si="33"/>
        <v>6839529</v>
      </c>
      <c r="G246" s="28">
        <v>17711362</v>
      </c>
      <c r="H246" s="28">
        <v>9535716</v>
      </c>
      <c r="I246" s="28">
        <v>5893290</v>
      </c>
      <c r="J246" s="29">
        <f t="shared" si="31"/>
        <v>61.802281024309025</v>
      </c>
      <c r="K246" s="30">
        <f t="shared" si="30"/>
        <v>-3642426</v>
      </c>
      <c r="L246" s="20">
        <v>43987677</v>
      </c>
    </row>
    <row r="247" spans="1:12" ht="15.75" customHeight="1">
      <c r="A247" s="15"/>
      <c r="B247" s="23" t="s">
        <v>22</v>
      </c>
      <c r="C247" s="28">
        <v>115353965</v>
      </c>
      <c r="D247" s="28">
        <v>122193494</v>
      </c>
      <c r="E247" s="18">
        <f t="shared" si="32"/>
        <v>105.92916680410596</v>
      </c>
      <c r="F247" s="17">
        <f t="shared" si="33"/>
        <v>6839529</v>
      </c>
      <c r="G247" s="28">
        <v>17711362</v>
      </c>
      <c r="H247" s="28">
        <v>9535716</v>
      </c>
      <c r="I247" s="28">
        <v>5893290</v>
      </c>
      <c r="J247" s="18">
        <f t="shared" si="31"/>
        <v>61.802281024309025</v>
      </c>
      <c r="K247" s="19">
        <f t="shared" si="30"/>
        <v>-3642426</v>
      </c>
      <c r="L247" s="22"/>
    </row>
    <row r="248" spans="1:12" ht="15.75" customHeight="1">
      <c r="A248" s="15"/>
      <c r="B248" s="32" t="s">
        <v>23</v>
      </c>
      <c r="C248" s="28">
        <v>102408344</v>
      </c>
      <c r="D248" s="28">
        <v>107064435</v>
      </c>
      <c r="E248" s="25">
        <f t="shared" si="32"/>
        <v>104.54659339086668</v>
      </c>
      <c r="F248" s="22">
        <f t="shared" si="33"/>
        <v>4656091</v>
      </c>
      <c r="G248" s="28">
        <v>14959902</v>
      </c>
      <c r="H248" s="28">
        <v>8706538</v>
      </c>
      <c r="I248" s="28">
        <v>5080749</v>
      </c>
      <c r="J248" s="25">
        <f t="shared" si="31"/>
        <v>58.355559925196445</v>
      </c>
      <c r="K248" s="26">
        <f t="shared" si="30"/>
        <v>-3625789</v>
      </c>
      <c r="L248" s="22"/>
    </row>
    <row r="249" spans="1:12" ht="15" customHeight="1">
      <c r="A249" s="15"/>
      <c r="B249" s="33" t="s">
        <v>25</v>
      </c>
      <c r="C249" s="36"/>
      <c r="D249" s="36"/>
      <c r="E249" s="37"/>
      <c r="F249" s="36"/>
      <c r="G249" s="36"/>
      <c r="H249" s="36"/>
      <c r="I249" s="36"/>
      <c r="J249" s="37"/>
      <c r="K249" s="41"/>
      <c r="L249" s="60"/>
    </row>
    <row r="250" spans="1:12" ht="66" customHeight="1">
      <c r="A250" s="15">
        <v>1635</v>
      </c>
      <c r="B250" s="16" t="s">
        <v>110</v>
      </c>
      <c r="C250" s="28">
        <v>17574451</v>
      </c>
      <c r="D250" s="28">
        <v>15508588</v>
      </c>
      <c r="E250" s="29">
        <f t="shared" si="32"/>
        <v>88.24507803970661</v>
      </c>
      <c r="F250" s="28">
        <f t="shared" si="33"/>
        <v>-2065863</v>
      </c>
      <c r="G250" s="28">
        <v>1852511</v>
      </c>
      <c r="H250" s="28">
        <v>823594</v>
      </c>
      <c r="I250" s="28">
        <v>905086</v>
      </c>
      <c r="J250" s="29">
        <f t="shared" si="31"/>
        <v>109.89468111715239</v>
      </c>
      <c r="K250" s="30">
        <f t="shared" si="30"/>
        <v>81492</v>
      </c>
      <c r="L250" s="89">
        <v>11195889</v>
      </c>
    </row>
    <row r="251" spans="1:12" ht="15.75" customHeight="1">
      <c r="A251" s="15"/>
      <c r="B251" s="23" t="s">
        <v>28</v>
      </c>
      <c r="C251" s="28">
        <v>17574451</v>
      </c>
      <c r="D251" s="28">
        <v>15508588</v>
      </c>
      <c r="E251" s="18">
        <f t="shared" si="32"/>
        <v>88.24507803970661</v>
      </c>
      <c r="F251" s="17">
        <f t="shared" si="33"/>
        <v>-2065863</v>
      </c>
      <c r="G251" s="28">
        <v>1852511</v>
      </c>
      <c r="H251" s="28">
        <v>823594</v>
      </c>
      <c r="I251" s="28">
        <v>905086</v>
      </c>
      <c r="J251" s="18">
        <f t="shared" si="31"/>
        <v>109.89468111715239</v>
      </c>
      <c r="K251" s="19">
        <f t="shared" si="30"/>
        <v>81492</v>
      </c>
      <c r="L251" s="62"/>
    </row>
    <row r="252" spans="1:12" ht="15.75" customHeight="1">
      <c r="A252" s="15"/>
      <c r="B252" s="32" t="s">
        <v>29</v>
      </c>
      <c r="C252" s="28">
        <v>16970782</v>
      </c>
      <c r="D252" s="28">
        <v>14640918</v>
      </c>
      <c r="E252" s="25">
        <f t="shared" si="32"/>
        <v>86.27132208757381</v>
      </c>
      <c r="F252" s="22">
        <f t="shared" si="33"/>
        <v>-2329864</v>
      </c>
      <c r="G252" s="28">
        <v>1665760</v>
      </c>
      <c r="H252" s="28">
        <v>806940</v>
      </c>
      <c r="I252" s="28">
        <v>859387</v>
      </c>
      <c r="J252" s="25">
        <f t="shared" si="31"/>
        <v>106.4994919077007</v>
      </c>
      <c r="K252" s="26">
        <f t="shared" si="30"/>
        <v>52447</v>
      </c>
      <c r="L252" s="62"/>
    </row>
    <row r="253" spans="1:12" ht="15" customHeight="1">
      <c r="A253" s="15"/>
      <c r="B253" s="33" t="s">
        <v>111</v>
      </c>
      <c r="C253" s="36"/>
      <c r="D253" s="36"/>
      <c r="E253" s="37"/>
      <c r="F253" s="36"/>
      <c r="G253" s="36"/>
      <c r="H253" s="36"/>
      <c r="I253" s="36"/>
      <c r="J253" s="37"/>
      <c r="K253" s="41"/>
      <c r="L253" s="59"/>
    </row>
    <row r="254" spans="1:12" ht="102.75" customHeight="1">
      <c r="A254" s="15">
        <v>1640</v>
      </c>
      <c r="B254" s="16" t="s">
        <v>112</v>
      </c>
      <c r="C254" s="28">
        <v>603668</v>
      </c>
      <c r="D254" s="28">
        <v>862584</v>
      </c>
      <c r="E254" s="29">
        <f t="shared" si="32"/>
        <v>142.89046296971182</v>
      </c>
      <c r="F254" s="28">
        <f t="shared" si="33"/>
        <v>258916</v>
      </c>
      <c r="G254" s="28">
        <v>186751</v>
      </c>
      <c r="H254" s="28">
        <v>16654</v>
      </c>
      <c r="I254" s="28">
        <v>45735</v>
      </c>
      <c r="J254" s="29">
        <f t="shared" si="31"/>
        <v>274.618710219767</v>
      </c>
      <c r="K254" s="30">
        <f t="shared" si="30"/>
        <v>29081</v>
      </c>
      <c r="L254" s="20">
        <v>151052</v>
      </c>
    </row>
    <row r="255" spans="1:12" ht="15.75" customHeight="1">
      <c r="A255" s="15"/>
      <c r="B255" s="23" t="s">
        <v>28</v>
      </c>
      <c r="C255" s="28">
        <v>603668</v>
      </c>
      <c r="D255" s="28">
        <v>862584</v>
      </c>
      <c r="E255" s="18">
        <f t="shared" si="32"/>
        <v>142.89046296971182</v>
      </c>
      <c r="F255" s="17">
        <f t="shared" si="33"/>
        <v>258916</v>
      </c>
      <c r="G255" s="28">
        <v>186751</v>
      </c>
      <c r="H255" s="28">
        <v>16654</v>
      </c>
      <c r="I255" s="28">
        <v>45735</v>
      </c>
      <c r="J255" s="18">
        <f t="shared" si="31"/>
        <v>274.618710219767</v>
      </c>
      <c r="K255" s="19">
        <f t="shared" si="30"/>
        <v>29081</v>
      </c>
      <c r="L255" s="62"/>
    </row>
    <row r="256" spans="1:12" ht="15.75" customHeight="1">
      <c r="A256" s="15"/>
      <c r="B256" s="32" t="s">
        <v>29</v>
      </c>
      <c r="C256" s="22">
        <v>0</v>
      </c>
      <c r="D256" s="22">
        <v>0</v>
      </c>
      <c r="E256" s="25">
        <f t="shared" si="32"/>
        <v>0</v>
      </c>
      <c r="F256" s="22">
        <f t="shared" si="33"/>
        <v>0</v>
      </c>
      <c r="G256" s="22">
        <v>0</v>
      </c>
      <c r="H256" s="22">
        <v>0</v>
      </c>
      <c r="I256" s="22">
        <v>0</v>
      </c>
      <c r="J256" s="25">
        <f t="shared" si="31"/>
        <v>0</v>
      </c>
      <c r="K256" s="26">
        <f t="shared" si="30"/>
        <v>0</v>
      </c>
      <c r="L256" s="62"/>
    </row>
    <row r="257" spans="1:12" ht="80.25" customHeight="1">
      <c r="A257" s="15">
        <v>1645</v>
      </c>
      <c r="B257" s="55" t="s">
        <v>113</v>
      </c>
      <c r="C257" s="28">
        <v>4463261</v>
      </c>
      <c r="D257" s="28">
        <v>4508189</v>
      </c>
      <c r="E257" s="29">
        <f t="shared" si="32"/>
        <v>101.0066182551278</v>
      </c>
      <c r="F257" s="28">
        <f t="shared" si="33"/>
        <v>44928</v>
      </c>
      <c r="G257" s="28">
        <v>586045</v>
      </c>
      <c r="H257" s="28">
        <v>246583</v>
      </c>
      <c r="I257" s="28">
        <v>235273</v>
      </c>
      <c r="J257" s="29">
        <f t="shared" si="31"/>
        <v>95.41330910890045</v>
      </c>
      <c r="K257" s="30">
        <f t="shared" si="30"/>
        <v>-11310</v>
      </c>
      <c r="L257" s="89">
        <v>2857181</v>
      </c>
    </row>
    <row r="258" spans="1:12" ht="15.75" customHeight="1">
      <c r="A258" s="15"/>
      <c r="B258" s="23" t="s">
        <v>28</v>
      </c>
      <c r="C258" s="17">
        <v>4463261</v>
      </c>
      <c r="D258" s="17">
        <v>4508189</v>
      </c>
      <c r="E258" s="18">
        <f t="shared" si="32"/>
        <v>101.0066182551278</v>
      </c>
      <c r="F258" s="17">
        <f t="shared" si="33"/>
        <v>44928</v>
      </c>
      <c r="G258" s="17">
        <v>586045</v>
      </c>
      <c r="H258" s="17">
        <v>246583</v>
      </c>
      <c r="I258" s="17">
        <v>235273</v>
      </c>
      <c r="J258" s="18">
        <f t="shared" si="31"/>
        <v>95.41330910890045</v>
      </c>
      <c r="K258" s="19">
        <f t="shared" si="30"/>
        <v>-11310</v>
      </c>
      <c r="L258" s="62"/>
    </row>
    <row r="259" spans="1:12" ht="15.75" customHeight="1">
      <c r="A259" s="15"/>
      <c r="B259" s="32" t="s">
        <v>29</v>
      </c>
      <c r="C259" s="34">
        <v>4463260</v>
      </c>
      <c r="D259" s="34">
        <v>4503103</v>
      </c>
      <c r="E259" s="25">
        <f t="shared" si="32"/>
        <v>100.89268830406475</v>
      </c>
      <c r="F259" s="22">
        <f t="shared" si="33"/>
        <v>39843</v>
      </c>
      <c r="G259" s="34">
        <v>586045</v>
      </c>
      <c r="H259" s="34">
        <v>246583</v>
      </c>
      <c r="I259" s="34">
        <v>235309</v>
      </c>
      <c r="J259" s="25">
        <f t="shared" si="31"/>
        <v>95.42790865550343</v>
      </c>
      <c r="K259" s="26">
        <f t="shared" si="30"/>
        <v>-11274</v>
      </c>
      <c r="L259" s="62"/>
    </row>
    <row r="260" spans="1:12" ht="78" customHeight="1">
      <c r="A260" s="15">
        <v>1650</v>
      </c>
      <c r="B260" s="55" t="s">
        <v>114</v>
      </c>
      <c r="C260" s="28">
        <v>6501</v>
      </c>
      <c r="D260" s="28">
        <v>7851</v>
      </c>
      <c r="E260" s="29">
        <f t="shared" si="32"/>
        <v>120.76603599446238</v>
      </c>
      <c r="F260" s="28">
        <f t="shared" si="33"/>
        <v>1350</v>
      </c>
      <c r="G260" s="28">
        <v>598</v>
      </c>
      <c r="H260" s="28">
        <v>569</v>
      </c>
      <c r="I260" s="28">
        <v>794</v>
      </c>
      <c r="J260" s="29">
        <f t="shared" si="31"/>
        <v>139.54305799648506</v>
      </c>
      <c r="K260" s="30">
        <f t="shared" si="30"/>
        <v>225</v>
      </c>
      <c r="L260" s="89">
        <v>6950</v>
      </c>
    </row>
    <row r="261" spans="1:12" ht="15.75" customHeight="1">
      <c r="A261" s="15"/>
      <c r="B261" s="61" t="s">
        <v>28</v>
      </c>
      <c r="C261" s="28">
        <v>6501</v>
      </c>
      <c r="D261" s="28">
        <v>7851</v>
      </c>
      <c r="E261" s="18">
        <f t="shared" si="32"/>
        <v>120.76603599446238</v>
      </c>
      <c r="F261" s="17">
        <f t="shared" si="33"/>
        <v>1350</v>
      </c>
      <c r="G261" s="28">
        <v>598</v>
      </c>
      <c r="H261" s="28">
        <v>569</v>
      </c>
      <c r="I261" s="28">
        <v>794</v>
      </c>
      <c r="J261" s="18">
        <f t="shared" si="31"/>
        <v>139.54305799648506</v>
      </c>
      <c r="K261" s="19">
        <f t="shared" si="30"/>
        <v>225</v>
      </c>
      <c r="L261" s="62"/>
    </row>
    <row r="262" spans="1:12" ht="15.75" customHeight="1">
      <c r="A262" s="15"/>
      <c r="B262" s="32" t="s">
        <v>29</v>
      </c>
      <c r="C262" s="22">
        <v>6501</v>
      </c>
      <c r="D262" s="22">
        <v>7851</v>
      </c>
      <c r="E262" s="25">
        <f t="shared" si="32"/>
        <v>120.76603599446238</v>
      </c>
      <c r="F262" s="22">
        <f t="shared" si="33"/>
        <v>1350</v>
      </c>
      <c r="G262" s="22">
        <v>598</v>
      </c>
      <c r="H262" s="22">
        <v>569</v>
      </c>
      <c r="I262" s="22">
        <v>794</v>
      </c>
      <c r="J262" s="25">
        <f t="shared" si="31"/>
        <v>139.54305799648506</v>
      </c>
      <c r="K262" s="26">
        <f t="shared" si="30"/>
        <v>225</v>
      </c>
      <c r="L262" s="62"/>
    </row>
    <row r="263" spans="1:12" ht="78.75" customHeight="1">
      <c r="A263" s="15">
        <v>1655</v>
      </c>
      <c r="B263" s="55" t="s">
        <v>115</v>
      </c>
      <c r="C263" s="28">
        <v>12501021</v>
      </c>
      <c r="D263" s="28">
        <v>10129964</v>
      </c>
      <c r="E263" s="29">
        <f t="shared" si="32"/>
        <v>81.03309321694604</v>
      </c>
      <c r="F263" s="28">
        <f t="shared" si="33"/>
        <v>-2371057</v>
      </c>
      <c r="G263" s="28">
        <v>1079117</v>
      </c>
      <c r="H263" s="28">
        <v>559788</v>
      </c>
      <c r="I263" s="28">
        <v>623284</v>
      </c>
      <c r="J263" s="29">
        <f t="shared" si="31"/>
        <v>111.34286551337291</v>
      </c>
      <c r="K263" s="30">
        <f t="shared" si="30"/>
        <v>63496</v>
      </c>
      <c r="L263" s="89">
        <v>8180706</v>
      </c>
    </row>
    <row r="264" spans="1:12" ht="15.75" customHeight="1">
      <c r="A264" s="15"/>
      <c r="B264" s="23" t="s">
        <v>28</v>
      </c>
      <c r="C264" s="28">
        <v>12501021</v>
      </c>
      <c r="D264" s="28">
        <v>10129964</v>
      </c>
      <c r="E264" s="18">
        <f t="shared" si="32"/>
        <v>81.03309321694604</v>
      </c>
      <c r="F264" s="17">
        <f t="shared" si="33"/>
        <v>-2371057</v>
      </c>
      <c r="G264" s="28">
        <v>1079117</v>
      </c>
      <c r="H264" s="28">
        <v>559788</v>
      </c>
      <c r="I264" s="28">
        <v>623284</v>
      </c>
      <c r="J264" s="18">
        <f t="shared" si="31"/>
        <v>111.34286551337291</v>
      </c>
      <c r="K264" s="19">
        <f t="shared" si="30"/>
        <v>63496</v>
      </c>
      <c r="L264" s="62"/>
    </row>
    <row r="265" spans="1:12" ht="15.75" customHeight="1">
      <c r="A265" s="15"/>
      <c r="B265" s="32" t="s">
        <v>29</v>
      </c>
      <c r="C265" s="22">
        <v>12501021</v>
      </c>
      <c r="D265" s="22">
        <v>10129964</v>
      </c>
      <c r="E265" s="25">
        <f t="shared" si="32"/>
        <v>81.03309321694604</v>
      </c>
      <c r="F265" s="22">
        <f t="shared" si="33"/>
        <v>-2371057</v>
      </c>
      <c r="G265" s="22">
        <v>1079117</v>
      </c>
      <c r="H265" s="22">
        <v>559788</v>
      </c>
      <c r="I265" s="22">
        <v>623284</v>
      </c>
      <c r="J265" s="25">
        <f t="shared" si="31"/>
        <v>111.34286551337291</v>
      </c>
      <c r="K265" s="26">
        <f t="shared" si="30"/>
        <v>63496</v>
      </c>
      <c r="L265" s="62"/>
    </row>
    <row r="266" spans="1:12" ht="66" customHeight="1">
      <c r="A266" s="15">
        <v>1660</v>
      </c>
      <c r="B266" s="55" t="s">
        <v>116</v>
      </c>
      <c r="C266" s="28">
        <v>97779514</v>
      </c>
      <c r="D266" s="28">
        <v>106684906</v>
      </c>
      <c r="E266" s="29">
        <f t="shared" si="32"/>
        <v>109.10762555027631</v>
      </c>
      <c r="F266" s="28">
        <f t="shared" si="33"/>
        <v>8905392</v>
      </c>
      <c r="G266" s="28">
        <v>15858851</v>
      </c>
      <c r="H266" s="28">
        <v>8712122</v>
      </c>
      <c r="I266" s="28">
        <v>4988204</v>
      </c>
      <c r="J266" s="29">
        <f t="shared" si="31"/>
        <v>57.25590160468368</v>
      </c>
      <c r="K266" s="30">
        <f t="shared" si="30"/>
        <v>-3723918</v>
      </c>
      <c r="L266" s="89">
        <v>32791788</v>
      </c>
    </row>
    <row r="267" spans="1:12" ht="15.75" customHeight="1">
      <c r="A267" s="15"/>
      <c r="B267" s="23" t="s">
        <v>28</v>
      </c>
      <c r="C267" s="28">
        <v>97779514</v>
      </c>
      <c r="D267" s="28">
        <v>106684906</v>
      </c>
      <c r="E267" s="18">
        <f t="shared" si="32"/>
        <v>109.10762555027631</v>
      </c>
      <c r="F267" s="17">
        <f t="shared" si="33"/>
        <v>8905392</v>
      </c>
      <c r="G267" s="28">
        <v>15858851</v>
      </c>
      <c r="H267" s="28">
        <v>8712122</v>
      </c>
      <c r="I267" s="28">
        <v>4988204</v>
      </c>
      <c r="J267" s="18">
        <f t="shared" si="31"/>
        <v>57.25590160468368</v>
      </c>
      <c r="K267" s="19">
        <f t="shared" si="30"/>
        <v>-3723918</v>
      </c>
      <c r="L267" s="62"/>
    </row>
    <row r="268" spans="1:12" ht="15.75" customHeight="1">
      <c r="A268" s="15"/>
      <c r="B268" s="32" t="s">
        <v>29</v>
      </c>
      <c r="C268" s="22">
        <v>85437562</v>
      </c>
      <c r="D268" s="22">
        <v>92423517</v>
      </c>
      <c r="E268" s="25">
        <f t="shared" si="32"/>
        <v>108.1766787774211</v>
      </c>
      <c r="F268" s="22">
        <f t="shared" si="33"/>
        <v>6985955</v>
      </c>
      <c r="G268" s="22">
        <v>13294142</v>
      </c>
      <c r="H268" s="22">
        <v>7899598</v>
      </c>
      <c r="I268" s="22">
        <v>4221362</v>
      </c>
      <c r="J268" s="25">
        <f t="shared" si="31"/>
        <v>53.43768125922357</v>
      </c>
      <c r="K268" s="26">
        <f t="shared" si="30"/>
        <v>-3678236</v>
      </c>
      <c r="L268" s="62"/>
    </row>
    <row r="269" spans="1:12" ht="15" customHeight="1">
      <c r="A269" s="15"/>
      <c r="B269" s="66" t="s">
        <v>111</v>
      </c>
      <c r="C269" s="34"/>
      <c r="D269" s="34"/>
      <c r="E269" s="35"/>
      <c r="F269" s="34"/>
      <c r="G269" s="34"/>
      <c r="H269" s="34"/>
      <c r="I269" s="34"/>
      <c r="J269" s="35"/>
      <c r="K269" s="67"/>
      <c r="L269" s="60"/>
    </row>
    <row r="270" spans="1:12" ht="103.5" customHeight="1">
      <c r="A270" s="15">
        <v>1665</v>
      </c>
      <c r="B270" s="16" t="s">
        <v>117</v>
      </c>
      <c r="C270" s="28">
        <v>12341952</v>
      </c>
      <c r="D270" s="28">
        <v>14290102</v>
      </c>
      <c r="E270" s="29">
        <f t="shared" si="32"/>
        <v>115.7847802357358</v>
      </c>
      <c r="F270" s="28">
        <f t="shared" si="33"/>
        <v>1948150</v>
      </c>
      <c r="G270" s="28">
        <v>2570534</v>
      </c>
      <c r="H270" s="28">
        <v>815130</v>
      </c>
      <c r="I270" s="28">
        <v>793953</v>
      </c>
      <c r="J270" s="29">
        <f t="shared" si="31"/>
        <v>97.4020094954179</v>
      </c>
      <c r="K270" s="30">
        <f t="shared" si="30"/>
        <v>-21177</v>
      </c>
      <c r="L270" s="20">
        <v>3809040</v>
      </c>
    </row>
    <row r="271" spans="1:12" ht="15.75" customHeight="1">
      <c r="A271" s="15"/>
      <c r="B271" s="23" t="s">
        <v>28</v>
      </c>
      <c r="C271" s="17">
        <v>12341952</v>
      </c>
      <c r="D271" s="17">
        <v>14290102</v>
      </c>
      <c r="E271" s="18">
        <f t="shared" si="32"/>
        <v>115.7847802357358</v>
      </c>
      <c r="F271" s="17">
        <f t="shared" si="33"/>
        <v>1948150</v>
      </c>
      <c r="G271" s="17">
        <v>2570534</v>
      </c>
      <c r="H271" s="17">
        <v>815130</v>
      </c>
      <c r="I271" s="17">
        <v>793953</v>
      </c>
      <c r="J271" s="18">
        <f t="shared" si="31"/>
        <v>97.4020094954179</v>
      </c>
      <c r="K271" s="19">
        <f t="shared" si="30"/>
        <v>-21177</v>
      </c>
      <c r="L271" s="62"/>
    </row>
    <row r="272" spans="1:12" ht="15.75" customHeight="1">
      <c r="A272" s="15"/>
      <c r="B272" s="32" t="s">
        <v>29</v>
      </c>
      <c r="C272" s="34">
        <v>0</v>
      </c>
      <c r="D272" s="34">
        <v>0</v>
      </c>
      <c r="E272" s="25">
        <f t="shared" si="32"/>
        <v>0</v>
      </c>
      <c r="F272" s="22">
        <f t="shared" si="33"/>
        <v>0</v>
      </c>
      <c r="G272" s="34">
        <v>0</v>
      </c>
      <c r="H272" s="34">
        <v>0</v>
      </c>
      <c r="I272" s="34">
        <v>0</v>
      </c>
      <c r="J272" s="25">
        <f t="shared" si="31"/>
        <v>0</v>
      </c>
      <c r="K272" s="26">
        <f t="shared" si="30"/>
        <v>0</v>
      </c>
      <c r="L272" s="62"/>
    </row>
    <row r="273" spans="1:12" ht="76.5" customHeight="1">
      <c r="A273" s="15">
        <v>1670</v>
      </c>
      <c r="B273" s="55" t="s">
        <v>118</v>
      </c>
      <c r="C273" s="28">
        <v>64821153</v>
      </c>
      <c r="D273" s="28">
        <v>70473627</v>
      </c>
      <c r="E273" s="29">
        <f t="shared" si="32"/>
        <v>108.72010715391008</v>
      </c>
      <c r="F273" s="28">
        <f t="shared" si="33"/>
        <v>5652474</v>
      </c>
      <c r="G273" s="28">
        <v>10001999</v>
      </c>
      <c r="H273" s="28">
        <v>6108902</v>
      </c>
      <c r="I273" s="28">
        <v>3119970</v>
      </c>
      <c r="J273" s="29">
        <f t="shared" si="31"/>
        <v>51.07251679598068</v>
      </c>
      <c r="K273" s="30">
        <f t="shared" si="30"/>
        <v>-2988932</v>
      </c>
      <c r="L273" s="20">
        <v>22078057</v>
      </c>
    </row>
    <row r="274" spans="1:12" ht="15.75" customHeight="1">
      <c r="A274" s="15"/>
      <c r="B274" s="23" t="s">
        <v>28</v>
      </c>
      <c r="C274" s="28">
        <v>64821153</v>
      </c>
      <c r="D274" s="28">
        <v>70473627</v>
      </c>
      <c r="E274" s="18">
        <f t="shared" si="32"/>
        <v>108.72010715391008</v>
      </c>
      <c r="F274" s="17">
        <f t="shared" si="33"/>
        <v>5652474</v>
      </c>
      <c r="G274" s="28">
        <v>10001999</v>
      </c>
      <c r="H274" s="28">
        <v>6108902</v>
      </c>
      <c r="I274" s="28">
        <v>3119970</v>
      </c>
      <c r="J274" s="18">
        <f t="shared" si="31"/>
        <v>51.07251679598068</v>
      </c>
      <c r="K274" s="19">
        <f t="shared" si="30"/>
        <v>-2988932</v>
      </c>
      <c r="L274" s="62"/>
    </row>
    <row r="275" spans="1:12" ht="15.75" customHeight="1">
      <c r="A275" s="15"/>
      <c r="B275" s="32" t="s">
        <v>29</v>
      </c>
      <c r="C275" s="22">
        <v>64821153</v>
      </c>
      <c r="D275" s="22">
        <v>70502340</v>
      </c>
      <c r="E275" s="25">
        <f t="shared" si="32"/>
        <v>108.76440287941192</v>
      </c>
      <c r="F275" s="22">
        <f t="shared" si="33"/>
        <v>5681187</v>
      </c>
      <c r="G275" s="22">
        <v>10007824</v>
      </c>
      <c r="H275" s="22">
        <v>6111508</v>
      </c>
      <c r="I275" s="22">
        <v>3147081</v>
      </c>
      <c r="J275" s="25">
        <f t="shared" si="31"/>
        <v>51.49434476728166</v>
      </c>
      <c r="K275" s="26">
        <f t="shared" si="30"/>
        <v>-2964427</v>
      </c>
      <c r="L275" s="62"/>
    </row>
    <row r="276" spans="1:12" ht="78" customHeight="1">
      <c r="A276" s="15">
        <v>1675</v>
      </c>
      <c r="B276" s="55" t="s">
        <v>119</v>
      </c>
      <c r="C276" s="28">
        <v>46830</v>
      </c>
      <c r="D276" s="28">
        <v>37437</v>
      </c>
      <c r="E276" s="29">
        <f t="shared" si="32"/>
        <v>79.94234465086483</v>
      </c>
      <c r="F276" s="28">
        <f t="shared" si="33"/>
        <v>-9393</v>
      </c>
      <c r="G276" s="28">
        <v>3530</v>
      </c>
      <c r="H276" s="28">
        <v>4059</v>
      </c>
      <c r="I276" s="28">
        <v>2578</v>
      </c>
      <c r="J276" s="29">
        <f t="shared" si="31"/>
        <v>63.51318058635131</v>
      </c>
      <c r="K276" s="30">
        <f t="shared" si="30"/>
        <v>-1481</v>
      </c>
      <c r="L276" s="20">
        <v>-15584</v>
      </c>
    </row>
    <row r="277" spans="1:12" ht="15.75" customHeight="1">
      <c r="A277" s="15"/>
      <c r="B277" s="61" t="s">
        <v>28</v>
      </c>
      <c r="C277" s="28">
        <v>46830</v>
      </c>
      <c r="D277" s="28">
        <v>37437</v>
      </c>
      <c r="E277" s="18">
        <f t="shared" si="32"/>
        <v>79.94234465086483</v>
      </c>
      <c r="F277" s="17">
        <f t="shared" si="33"/>
        <v>-9393</v>
      </c>
      <c r="G277" s="28">
        <v>3530</v>
      </c>
      <c r="H277" s="28">
        <v>4059</v>
      </c>
      <c r="I277" s="28">
        <v>2578</v>
      </c>
      <c r="J277" s="18">
        <f t="shared" si="31"/>
        <v>63.51318058635131</v>
      </c>
      <c r="K277" s="19">
        <f t="shared" si="30"/>
        <v>-1481</v>
      </c>
      <c r="L277" s="62"/>
    </row>
    <row r="278" spans="1:12" ht="15.75" customHeight="1">
      <c r="A278" s="15"/>
      <c r="B278" s="32" t="s">
        <v>29</v>
      </c>
      <c r="C278" s="22">
        <v>46830</v>
      </c>
      <c r="D278" s="22">
        <v>37437</v>
      </c>
      <c r="E278" s="25">
        <f t="shared" si="32"/>
        <v>79.94234465086483</v>
      </c>
      <c r="F278" s="22">
        <f t="shared" si="33"/>
        <v>-9393</v>
      </c>
      <c r="G278" s="22">
        <v>3530</v>
      </c>
      <c r="H278" s="22">
        <v>4059</v>
      </c>
      <c r="I278" s="22">
        <v>2578</v>
      </c>
      <c r="J278" s="25">
        <f t="shared" si="31"/>
        <v>63.51318058635131</v>
      </c>
      <c r="K278" s="26">
        <f t="shared" si="30"/>
        <v>-1481</v>
      </c>
      <c r="L278" s="62"/>
    </row>
    <row r="279" spans="1:12" ht="78.75" customHeight="1">
      <c r="A279" s="15">
        <v>1680</v>
      </c>
      <c r="B279" s="55" t="s">
        <v>120</v>
      </c>
      <c r="C279" s="28">
        <v>20569579</v>
      </c>
      <c r="D279" s="28">
        <v>21883740</v>
      </c>
      <c r="E279" s="29">
        <f t="shared" si="32"/>
        <v>106.3888570592524</v>
      </c>
      <c r="F279" s="28">
        <f t="shared" si="33"/>
        <v>1314161</v>
      </c>
      <c r="G279" s="28">
        <v>3282788</v>
      </c>
      <c r="H279" s="28">
        <v>1784031</v>
      </c>
      <c r="I279" s="28">
        <v>1071703</v>
      </c>
      <c r="J279" s="29">
        <f t="shared" si="31"/>
        <v>60.071994264673656</v>
      </c>
      <c r="K279" s="30">
        <f t="shared" si="30"/>
        <v>-712328</v>
      </c>
      <c r="L279" s="20">
        <v>6920275</v>
      </c>
    </row>
    <row r="280" spans="1:12" ht="15.75" customHeight="1">
      <c r="A280" s="15"/>
      <c r="B280" s="61" t="s">
        <v>28</v>
      </c>
      <c r="C280" s="28">
        <v>20569579</v>
      </c>
      <c r="D280" s="28">
        <v>21883740</v>
      </c>
      <c r="E280" s="18">
        <f t="shared" si="32"/>
        <v>106.3888570592524</v>
      </c>
      <c r="F280" s="17">
        <f t="shared" si="33"/>
        <v>1314161</v>
      </c>
      <c r="G280" s="28">
        <v>3282788</v>
      </c>
      <c r="H280" s="28">
        <v>1784031</v>
      </c>
      <c r="I280" s="28">
        <v>1071703</v>
      </c>
      <c r="J280" s="18">
        <f t="shared" si="31"/>
        <v>60.071994264673656</v>
      </c>
      <c r="K280" s="19">
        <f t="shared" si="30"/>
        <v>-712328</v>
      </c>
      <c r="L280" s="62"/>
    </row>
    <row r="281" spans="1:12" ht="15.75" customHeight="1">
      <c r="A281" s="15"/>
      <c r="B281" s="32" t="s">
        <v>29</v>
      </c>
      <c r="C281" s="22">
        <v>20569579</v>
      </c>
      <c r="D281" s="22">
        <v>21883740</v>
      </c>
      <c r="E281" s="25">
        <f t="shared" si="32"/>
        <v>106.3888570592524</v>
      </c>
      <c r="F281" s="22">
        <f t="shared" si="33"/>
        <v>1314161</v>
      </c>
      <c r="G281" s="22">
        <v>3282788</v>
      </c>
      <c r="H281" s="22">
        <v>1784031</v>
      </c>
      <c r="I281" s="22">
        <v>1071703</v>
      </c>
      <c r="J281" s="25">
        <f t="shared" si="31"/>
        <v>60.071994264673656</v>
      </c>
      <c r="K281" s="26">
        <f t="shared" si="30"/>
        <v>-712328</v>
      </c>
      <c r="L281" s="62"/>
    </row>
    <row r="282" spans="1:12" ht="40.5" customHeight="1">
      <c r="A282" s="15">
        <v>1690</v>
      </c>
      <c r="B282" s="55" t="s">
        <v>121</v>
      </c>
      <c r="C282" s="28">
        <v>-1</v>
      </c>
      <c r="D282" s="28">
        <v>0</v>
      </c>
      <c r="E282" s="29"/>
      <c r="F282" s="28">
        <f t="shared" si="33"/>
        <v>1</v>
      </c>
      <c r="G282" s="28">
        <v>0</v>
      </c>
      <c r="H282" s="28">
        <v>0</v>
      </c>
      <c r="I282" s="28">
        <v>0</v>
      </c>
      <c r="J282" s="29">
        <f t="shared" si="31"/>
        <v>0</v>
      </c>
      <c r="K282" s="30">
        <f t="shared" si="30"/>
        <v>0</v>
      </c>
      <c r="L282" s="28">
        <v>6</v>
      </c>
    </row>
    <row r="283" spans="1:12" ht="15.75" customHeight="1">
      <c r="A283" s="15"/>
      <c r="B283" s="23" t="s">
        <v>28</v>
      </c>
      <c r="C283" s="17">
        <v>-1</v>
      </c>
      <c r="D283" s="17">
        <v>0</v>
      </c>
      <c r="E283" s="18"/>
      <c r="F283" s="17">
        <f t="shared" si="33"/>
        <v>1</v>
      </c>
      <c r="G283" s="17">
        <v>0</v>
      </c>
      <c r="H283" s="17">
        <v>0</v>
      </c>
      <c r="I283" s="17">
        <v>0</v>
      </c>
      <c r="J283" s="18">
        <f t="shared" si="31"/>
        <v>0</v>
      </c>
      <c r="K283" s="19">
        <f t="shared" si="30"/>
        <v>0</v>
      </c>
      <c r="L283" s="22"/>
    </row>
    <row r="284" spans="1:12" ht="15.75" customHeight="1">
      <c r="A284" s="15"/>
      <c r="B284" s="32" t="s">
        <v>29</v>
      </c>
      <c r="C284" s="34">
        <v>-1</v>
      </c>
      <c r="D284" s="34">
        <v>0</v>
      </c>
      <c r="E284" s="25"/>
      <c r="F284" s="22">
        <f t="shared" si="33"/>
        <v>1</v>
      </c>
      <c r="G284" s="34">
        <v>0</v>
      </c>
      <c r="H284" s="34">
        <v>0</v>
      </c>
      <c r="I284" s="34">
        <v>0</v>
      </c>
      <c r="J284" s="25">
        <f t="shared" si="31"/>
        <v>0</v>
      </c>
      <c r="K284" s="26">
        <f t="shared" si="30"/>
        <v>0</v>
      </c>
      <c r="L284" s="22"/>
    </row>
    <row r="285" spans="1:12" ht="40.5" customHeight="1">
      <c r="A285" s="15">
        <v>1720</v>
      </c>
      <c r="B285" s="55" t="s">
        <v>122</v>
      </c>
      <c r="C285" s="28">
        <v>1440760746</v>
      </c>
      <c r="D285" s="28">
        <v>2084991871</v>
      </c>
      <c r="E285" s="29">
        <f t="shared" si="32"/>
        <v>144.71465000615723</v>
      </c>
      <c r="F285" s="28">
        <f t="shared" si="33"/>
        <v>644231125</v>
      </c>
      <c r="G285" s="28">
        <v>190584899</v>
      </c>
      <c r="H285" s="28">
        <v>194991187</v>
      </c>
      <c r="I285" s="28">
        <v>188738674</v>
      </c>
      <c r="J285" s="29">
        <f t="shared" si="31"/>
        <v>96.79343815677167</v>
      </c>
      <c r="K285" s="30">
        <f t="shared" si="30"/>
        <v>-6252513</v>
      </c>
      <c r="L285" s="28">
        <v>2048391463</v>
      </c>
    </row>
    <row r="286" spans="1:12" ht="15.75" customHeight="1">
      <c r="A286" s="15"/>
      <c r="B286" s="21" t="s">
        <v>17</v>
      </c>
      <c r="C286" s="28">
        <v>1408315535</v>
      </c>
      <c r="D286" s="28">
        <v>2046892438</v>
      </c>
      <c r="E286" s="18">
        <f t="shared" si="32"/>
        <v>145.343311717427</v>
      </c>
      <c r="F286" s="17">
        <f t="shared" si="33"/>
        <v>638576903</v>
      </c>
      <c r="G286" s="28">
        <v>186802989</v>
      </c>
      <c r="H286" s="28">
        <v>191177802</v>
      </c>
      <c r="I286" s="28">
        <v>185276120</v>
      </c>
      <c r="J286" s="18">
        <f t="shared" si="31"/>
        <v>96.91298783736408</v>
      </c>
      <c r="K286" s="19">
        <f t="shared" si="30"/>
        <v>-5901682</v>
      </c>
      <c r="L286" s="22"/>
    </row>
    <row r="287" spans="1:12" ht="15.75" customHeight="1">
      <c r="A287" s="15"/>
      <c r="B287" s="23" t="s">
        <v>22</v>
      </c>
      <c r="C287" s="28">
        <v>32445211</v>
      </c>
      <c r="D287" s="28">
        <v>38099433</v>
      </c>
      <c r="E287" s="18">
        <f t="shared" si="32"/>
        <v>117.42698483298506</v>
      </c>
      <c r="F287" s="17">
        <f t="shared" si="33"/>
        <v>5654222</v>
      </c>
      <c r="G287" s="28">
        <v>3781910</v>
      </c>
      <c r="H287" s="28">
        <v>3813385</v>
      </c>
      <c r="I287" s="28">
        <v>3462554</v>
      </c>
      <c r="J287" s="18">
        <f t="shared" si="31"/>
        <v>90.8000110138368</v>
      </c>
      <c r="K287" s="19">
        <f t="shared" si="30"/>
        <v>-350831</v>
      </c>
      <c r="L287" s="22"/>
    </row>
    <row r="288" spans="1:12" ht="15.75" customHeight="1">
      <c r="A288" s="15"/>
      <c r="B288" s="32" t="s">
        <v>23</v>
      </c>
      <c r="C288" s="22">
        <v>957764</v>
      </c>
      <c r="D288" s="22">
        <v>1312664</v>
      </c>
      <c r="E288" s="25">
        <f t="shared" si="32"/>
        <v>137.05505740453808</v>
      </c>
      <c r="F288" s="22">
        <f t="shared" si="33"/>
        <v>354900</v>
      </c>
      <c r="G288" s="22">
        <v>146630</v>
      </c>
      <c r="H288" s="22">
        <v>150583</v>
      </c>
      <c r="I288" s="22">
        <v>154100</v>
      </c>
      <c r="J288" s="25">
        <f t="shared" si="31"/>
        <v>102.33558901071169</v>
      </c>
      <c r="K288" s="26">
        <f t="shared" si="30"/>
        <v>3517</v>
      </c>
      <c r="L288" s="22"/>
    </row>
    <row r="289" spans="1:12" ht="28.5" customHeight="1">
      <c r="A289" s="15">
        <v>1730</v>
      </c>
      <c r="B289" s="16" t="s">
        <v>123</v>
      </c>
      <c r="C289" s="20">
        <v>1406312676</v>
      </c>
      <c r="D289" s="20">
        <v>2042549612</v>
      </c>
      <c r="E289" s="68">
        <f t="shared" si="32"/>
        <v>145.24149905337268</v>
      </c>
      <c r="F289" s="20">
        <f t="shared" si="33"/>
        <v>636236936</v>
      </c>
      <c r="G289" s="20">
        <v>186619172</v>
      </c>
      <c r="H289" s="20">
        <v>191366127</v>
      </c>
      <c r="I289" s="20">
        <v>185191333</v>
      </c>
      <c r="J289" s="68">
        <f t="shared" si="31"/>
        <v>96.77330878938675</v>
      </c>
      <c r="K289" s="39">
        <f t="shared" si="30"/>
        <v>-6174794</v>
      </c>
      <c r="L289" s="20">
        <v>2039833415</v>
      </c>
    </row>
    <row r="290" spans="1:12" ht="15.75" customHeight="1">
      <c r="A290" s="15"/>
      <c r="B290" s="21" t="s">
        <v>17</v>
      </c>
      <c r="C290" s="28">
        <v>1376639493</v>
      </c>
      <c r="D290" s="28">
        <v>2007577906</v>
      </c>
      <c r="E290" s="18">
        <f t="shared" si="32"/>
        <v>145.83178211930027</v>
      </c>
      <c r="F290" s="17">
        <f t="shared" si="33"/>
        <v>630938413</v>
      </c>
      <c r="G290" s="28">
        <v>183114645</v>
      </c>
      <c r="H290" s="28">
        <v>187817350</v>
      </c>
      <c r="I290" s="28">
        <v>182038964</v>
      </c>
      <c r="J290" s="18">
        <f t="shared" si="31"/>
        <v>96.92340137905258</v>
      </c>
      <c r="K290" s="19">
        <f t="shared" si="30"/>
        <v>-5778386</v>
      </c>
      <c r="L290" s="22"/>
    </row>
    <row r="291" spans="1:12" ht="15.75" customHeight="1">
      <c r="A291" s="15"/>
      <c r="B291" s="23" t="s">
        <v>22</v>
      </c>
      <c r="C291" s="28">
        <v>29673183</v>
      </c>
      <c r="D291" s="28">
        <v>34971706</v>
      </c>
      <c r="E291" s="18">
        <f t="shared" si="32"/>
        <v>117.85626772833908</v>
      </c>
      <c r="F291" s="17">
        <f t="shared" si="33"/>
        <v>5298523</v>
      </c>
      <c r="G291" s="28">
        <v>3504527</v>
      </c>
      <c r="H291" s="28">
        <v>3548777</v>
      </c>
      <c r="I291" s="28">
        <v>3152369</v>
      </c>
      <c r="J291" s="18">
        <f t="shared" si="31"/>
        <v>88.82972922784384</v>
      </c>
      <c r="K291" s="19">
        <f t="shared" si="30"/>
        <v>-396408</v>
      </c>
      <c r="L291" s="22"/>
    </row>
    <row r="292" spans="1:12" ht="15.75" customHeight="1">
      <c r="A292" s="15"/>
      <c r="B292" s="32" t="s">
        <v>23</v>
      </c>
      <c r="C292" s="34">
        <v>953922</v>
      </c>
      <c r="D292" s="34">
        <v>1308674</v>
      </c>
      <c r="E292" s="25">
        <f t="shared" si="32"/>
        <v>137.18878482727098</v>
      </c>
      <c r="F292" s="22">
        <f t="shared" si="33"/>
        <v>354752</v>
      </c>
      <c r="G292" s="34">
        <v>145402</v>
      </c>
      <c r="H292" s="34">
        <v>150441</v>
      </c>
      <c r="I292" s="34">
        <v>154030</v>
      </c>
      <c r="J292" s="25">
        <f t="shared" si="31"/>
        <v>102.38565284729562</v>
      </c>
      <c r="K292" s="26">
        <f t="shared" si="30"/>
        <v>3589</v>
      </c>
      <c r="L292" s="22"/>
    </row>
    <row r="293" spans="1:12" ht="15" customHeight="1">
      <c r="A293" s="15"/>
      <c r="B293" s="33" t="s">
        <v>25</v>
      </c>
      <c r="C293" s="36"/>
      <c r="D293" s="36"/>
      <c r="E293" s="37"/>
      <c r="F293" s="36"/>
      <c r="G293" s="36"/>
      <c r="H293" s="36"/>
      <c r="I293" s="36"/>
      <c r="J293" s="35"/>
      <c r="K293" s="41"/>
      <c r="L293" s="36"/>
    </row>
    <row r="294" spans="1:12" ht="28.5" customHeight="1">
      <c r="A294" s="50">
        <v>1740</v>
      </c>
      <c r="B294" s="90" t="s">
        <v>124</v>
      </c>
      <c r="C294" s="28">
        <v>1361234975</v>
      </c>
      <c r="D294" s="74">
        <v>1988486257</v>
      </c>
      <c r="E294" s="29">
        <f t="shared" si="32"/>
        <v>146.07957432183963</v>
      </c>
      <c r="F294" s="28">
        <f t="shared" si="33"/>
        <v>627251282</v>
      </c>
      <c r="G294" s="28">
        <v>181210355</v>
      </c>
      <c r="H294" s="28">
        <v>185912090</v>
      </c>
      <c r="I294" s="28">
        <v>180374335</v>
      </c>
      <c r="J294" s="68">
        <f aca="true" t="shared" si="34" ref="J294:J353">IF(H294=0,0,(I294/H294)*100)</f>
        <v>97.02130453162029</v>
      </c>
      <c r="K294" s="39">
        <f aca="true" t="shared" si="35" ref="K294:K353">I294-H294</f>
        <v>-5537755</v>
      </c>
      <c r="L294" s="28">
        <v>1986305568</v>
      </c>
    </row>
    <row r="295" spans="1:12" ht="15.75" customHeight="1">
      <c r="A295" s="50"/>
      <c r="B295" s="54" t="s">
        <v>27</v>
      </c>
      <c r="C295" s="22">
        <v>1361234975</v>
      </c>
      <c r="D295" s="72">
        <v>1988486257</v>
      </c>
      <c r="E295" s="25">
        <f t="shared" si="32"/>
        <v>146.07957432183963</v>
      </c>
      <c r="F295" s="22">
        <f t="shared" si="33"/>
        <v>627251282</v>
      </c>
      <c r="G295" s="22">
        <v>181210355</v>
      </c>
      <c r="H295" s="22">
        <v>185912090</v>
      </c>
      <c r="I295" s="22">
        <v>180374335</v>
      </c>
      <c r="J295" s="25">
        <f t="shared" si="34"/>
        <v>97.02130453162029</v>
      </c>
      <c r="K295" s="26">
        <f t="shared" si="35"/>
        <v>-5537755</v>
      </c>
      <c r="L295" s="63"/>
    </row>
    <row r="296" spans="1:12" ht="15" customHeight="1">
      <c r="A296" s="15"/>
      <c r="B296" s="66" t="s">
        <v>125</v>
      </c>
      <c r="C296" s="34"/>
      <c r="D296" s="34"/>
      <c r="E296" s="35"/>
      <c r="F296" s="34"/>
      <c r="G296" s="34"/>
      <c r="H296" s="34"/>
      <c r="I296" s="34"/>
      <c r="J296" s="35"/>
      <c r="K296" s="67"/>
      <c r="L296" s="36"/>
    </row>
    <row r="297" spans="1:12" ht="18" customHeight="1">
      <c r="A297" s="91">
        <v>1745</v>
      </c>
      <c r="B297" s="16" t="s">
        <v>126</v>
      </c>
      <c r="C297" s="28">
        <v>1266816241</v>
      </c>
      <c r="D297" s="28">
        <v>1845828665</v>
      </c>
      <c r="E297" s="29">
        <f t="shared" si="32"/>
        <v>145.70610995190108</v>
      </c>
      <c r="F297" s="28">
        <f t="shared" si="33"/>
        <v>579012424</v>
      </c>
      <c r="G297" s="28">
        <v>172075127</v>
      </c>
      <c r="H297" s="28">
        <v>173348545</v>
      </c>
      <c r="I297" s="28">
        <v>166754735</v>
      </c>
      <c r="J297" s="29">
        <f t="shared" si="34"/>
        <v>96.19621266506736</v>
      </c>
      <c r="K297" s="30">
        <f t="shared" si="35"/>
        <v>-6593810</v>
      </c>
      <c r="L297" s="28">
        <v>1843082316</v>
      </c>
    </row>
    <row r="298" spans="1:12" ht="15.75" customHeight="1">
      <c r="A298" s="91"/>
      <c r="B298" s="54" t="s">
        <v>27</v>
      </c>
      <c r="C298" s="22">
        <v>1266816241</v>
      </c>
      <c r="D298" s="22">
        <v>1845828665</v>
      </c>
      <c r="E298" s="25">
        <f aca="true" t="shared" si="36" ref="E298:E359">IF(C298=0,0,(D298/C298)*100)</f>
        <v>145.70610995190108</v>
      </c>
      <c r="F298" s="22">
        <f aca="true" t="shared" si="37" ref="F298:F359">D298-C298</f>
        <v>579012424</v>
      </c>
      <c r="G298" s="22">
        <v>172075127</v>
      </c>
      <c r="H298" s="22">
        <v>173348545</v>
      </c>
      <c r="I298" s="22">
        <v>166754735</v>
      </c>
      <c r="J298" s="25">
        <f t="shared" si="34"/>
        <v>96.19621266506736</v>
      </c>
      <c r="K298" s="26">
        <f t="shared" si="35"/>
        <v>-6593810</v>
      </c>
      <c r="L298" s="63"/>
    </row>
    <row r="299" spans="1:12" ht="28.5" customHeight="1">
      <c r="A299" s="15">
        <v>1750</v>
      </c>
      <c r="B299" s="16" t="s">
        <v>127</v>
      </c>
      <c r="C299" s="28">
        <v>85055293</v>
      </c>
      <c r="D299" s="28">
        <v>136269223</v>
      </c>
      <c r="E299" s="29">
        <f t="shared" si="36"/>
        <v>160.21251375855</v>
      </c>
      <c r="F299" s="28">
        <f t="shared" si="37"/>
        <v>51213930</v>
      </c>
      <c r="G299" s="28">
        <v>10029392</v>
      </c>
      <c r="H299" s="28">
        <v>11784818</v>
      </c>
      <c r="I299" s="28">
        <v>12705078</v>
      </c>
      <c r="J299" s="29">
        <f t="shared" si="34"/>
        <v>107.8088605186775</v>
      </c>
      <c r="K299" s="30">
        <f t="shared" si="35"/>
        <v>920260</v>
      </c>
      <c r="L299" s="20">
        <v>136130177</v>
      </c>
    </row>
    <row r="300" spans="1:12" ht="15.75" customHeight="1">
      <c r="A300" s="15"/>
      <c r="B300" s="54" t="s">
        <v>27</v>
      </c>
      <c r="C300" s="22">
        <v>85055293</v>
      </c>
      <c r="D300" s="22">
        <v>136269223</v>
      </c>
      <c r="E300" s="25">
        <f t="shared" si="36"/>
        <v>160.21251375855</v>
      </c>
      <c r="F300" s="22">
        <f t="shared" si="37"/>
        <v>51213930</v>
      </c>
      <c r="G300" s="22">
        <v>10029392</v>
      </c>
      <c r="H300" s="22">
        <v>11784818</v>
      </c>
      <c r="I300" s="22">
        <v>12705078</v>
      </c>
      <c r="J300" s="25">
        <f t="shared" si="34"/>
        <v>107.8088605186775</v>
      </c>
      <c r="K300" s="26">
        <f t="shared" si="35"/>
        <v>920260</v>
      </c>
      <c r="L300" s="22"/>
    </row>
    <row r="301" spans="1:12" ht="28.5" customHeight="1">
      <c r="A301" s="91">
        <v>1755</v>
      </c>
      <c r="B301" s="16" t="s">
        <v>128</v>
      </c>
      <c r="C301" s="28">
        <v>9363441</v>
      </c>
      <c r="D301" s="28">
        <v>6388369</v>
      </c>
      <c r="E301" s="29">
        <f t="shared" si="36"/>
        <v>68.22672348765802</v>
      </c>
      <c r="F301" s="28">
        <f t="shared" si="37"/>
        <v>-2975072</v>
      </c>
      <c r="G301" s="28">
        <v>-894164</v>
      </c>
      <c r="H301" s="28">
        <v>778727</v>
      </c>
      <c r="I301" s="28">
        <v>914522</v>
      </c>
      <c r="J301" s="29">
        <f t="shared" si="34"/>
        <v>117.43807521763084</v>
      </c>
      <c r="K301" s="30">
        <f t="shared" si="35"/>
        <v>135795</v>
      </c>
      <c r="L301" s="20">
        <v>7093075</v>
      </c>
    </row>
    <row r="302" spans="1:12" ht="15.75" customHeight="1">
      <c r="A302" s="91"/>
      <c r="B302" s="54" t="s">
        <v>27</v>
      </c>
      <c r="C302" s="22">
        <v>9363441</v>
      </c>
      <c r="D302" s="22">
        <v>6388369</v>
      </c>
      <c r="E302" s="25">
        <f t="shared" si="36"/>
        <v>68.22672348765802</v>
      </c>
      <c r="F302" s="22">
        <f t="shared" si="37"/>
        <v>-2975072</v>
      </c>
      <c r="G302" s="22">
        <v>-894164</v>
      </c>
      <c r="H302" s="22">
        <v>778727</v>
      </c>
      <c r="I302" s="22">
        <v>914522</v>
      </c>
      <c r="J302" s="25">
        <f t="shared" si="34"/>
        <v>117.43807521763084</v>
      </c>
      <c r="K302" s="26">
        <f t="shared" si="35"/>
        <v>135795</v>
      </c>
      <c r="L302" s="22"/>
    </row>
    <row r="303" spans="1:12" ht="28.5" customHeight="1">
      <c r="A303" s="15">
        <v>1760</v>
      </c>
      <c r="B303" s="16" t="s">
        <v>129</v>
      </c>
      <c r="C303" s="28">
        <v>3656560</v>
      </c>
      <c r="D303" s="28">
        <v>4027967</v>
      </c>
      <c r="E303" s="29">
        <f t="shared" si="36"/>
        <v>110.15727897258625</v>
      </c>
      <c r="F303" s="28">
        <f t="shared" si="37"/>
        <v>371407</v>
      </c>
      <c r="G303" s="28">
        <v>444056</v>
      </c>
      <c r="H303" s="28">
        <v>477523</v>
      </c>
      <c r="I303" s="28">
        <v>329727</v>
      </c>
      <c r="J303" s="29">
        <f t="shared" si="34"/>
        <v>69.04944892706739</v>
      </c>
      <c r="K303" s="30">
        <f t="shared" si="35"/>
        <v>-147796</v>
      </c>
      <c r="L303" s="28">
        <v>3903963</v>
      </c>
    </row>
    <row r="304" spans="1:12" ht="15.75" customHeight="1">
      <c r="A304" s="15"/>
      <c r="B304" s="23" t="s">
        <v>28</v>
      </c>
      <c r="C304" s="28">
        <v>3656560</v>
      </c>
      <c r="D304" s="28">
        <v>4027967</v>
      </c>
      <c r="E304" s="18">
        <f t="shared" si="36"/>
        <v>110.15727897258625</v>
      </c>
      <c r="F304" s="17">
        <f t="shared" si="37"/>
        <v>371407</v>
      </c>
      <c r="G304" s="28">
        <v>444056</v>
      </c>
      <c r="H304" s="28">
        <v>477523</v>
      </c>
      <c r="I304" s="28">
        <v>329727</v>
      </c>
      <c r="J304" s="18">
        <f t="shared" si="34"/>
        <v>69.04944892706739</v>
      </c>
      <c r="K304" s="19">
        <f t="shared" si="35"/>
        <v>-147796</v>
      </c>
      <c r="L304" s="22"/>
    </row>
    <row r="305" spans="1:12" ht="15.75" customHeight="1">
      <c r="A305" s="15"/>
      <c r="B305" s="32" t="s">
        <v>29</v>
      </c>
      <c r="C305" s="22">
        <v>384701</v>
      </c>
      <c r="D305" s="22">
        <v>564646</v>
      </c>
      <c r="E305" s="25">
        <f t="shared" si="36"/>
        <v>146.77528782093106</v>
      </c>
      <c r="F305" s="22">
        <f t="shared" si="37"/>
        <v>179945</v>
      </c>
      <c r="G305" s="22">
        <v>59662</v>
      </c>
      <c r="H305" s="22">
        <v>70784</v>
      </c>
      <c r="I305" s="22">
        <v>78996</v>
      </c>
      <c r="J305" s="25">
        <f t="shared" si="34"/>
        <v>111.6014918625678</v>
      </c>
      <c r="K305" s="26">
        <f t="shared" si="35"/>
        <v>8212</v>
      </c>
      <c r="L305" s="22"/>
    </row>
    <row r="306" spans="1:12" ht="39.75" customHeight="1">
      <c r="A306" s="15">
        <v>1770</v>
      </c>
      <c r="B306" s="55" t="s">
        <v>130</v>
      </c>
      <c r="C306" s="28">
        <v>33381502</v>
      </c>
      <c r="D306" s="28">
        <v>40990008</v>
      </c>
      <c r="E306" s="29">
        <f t="shared" si="36"/>
        <v>122.79258135239091</v>
      </c>
      <c r="F306" s="28">
        <f t="shared" si="37"/>
        <v>7608506</v>
      </c>
      <c r="G306" s="28">
        <v>4165404</v>
      </c>
      <c r="H306" s="28">
        <v>4161695</v>
      </c>
      <c r="I306" s="28">
        <v>3581423</v>
      </c>
      <c r="J306" s="29">
        <f t="shared" si="34"/>
        <v>86.05683501554054</v>
      </c>
      <c r="K306" s="30">
        <f t="shared" si="35"/>
        <v>-580272</v>
      </c>
      <c r="L306" s="20">
        <v>40650607</v>
      </c>
    </row>
    <row r="307" spans="1:12" ht="15.75" customHeight="1">
      <c r="A307" s="15"/>
      <c r="B307" s="44" t="s">
        <v>27</v>
      </c>
      <c r="C307" s="28">
        <v>13352605</v>
      </c>
      <c r="D307" s="28">
        <v>16396006</v>
      </c>
      <c r="E307" s="18">
        <f t="shared" si="36"/>
        <v>122.79256369824465</v>
      </c>
      <c r="F307" s="17">
        <f t="shared" si="37"/>
        <v>3043401</v>
      </c>
      <c r="G307" s="28">
        <v>1666161</v>
      </c>
      <c r="H307" s="28">
        <v>1664678</v>
      </c>
      <c r="I307" s="28">
        <v>1432573</v>
      </c>
      <c r="J307" s="18">
        <f t="shared" si="34"/>
        <v>86.05706328791514</v>
      </c>
      <c r="K307" s="19">
        <f t="shared" si="35"/>
        <v>-232105</v>
      </c>
      <c r="L307" s="22"/>
    </row>
    <row r="308" spans="1:12" ht="15.75" customHeight="1">
      <c r="A308" s="15"/>
      <c r="B308" s="23" t="s">
        <v>28</v>
      </c>
      <c r="C308" s="28">
        <v>20028897</v>
      </c>
      <c r="D308" s="28">
        <v>24594002</v>
      </c>
      <c r="E308" s="18">
        <f t="shared" si="36"/>
        <v>122.79259312182793</v>
      </c>
      <c r="F308" s="17">
        <f t="shared" si="37"/>
        <v>4565105</v>
      </c>
      <c r="G308" s="28">
        <v>2499243</v>
      </c>
      <c r="H308" s="28">
        <v>2497017</v>
      </c>
      <c r="I308" s="28">
        <v>2148850</v>
      </c>
      <c r="J308" s="18">
        <f t="shared" si="34"/>
        <v>86.05668283395748</v>
      </c>
      <c r="K308" s="19">
        <f t="shared" si="35"/>
        <v>-348167</v>
      </c>
      <c r="L308" s="22"/>
    </row>
    <row r="309" spans="1:12" ht="15.75" customHeight="1">
      <c r="A309" s="15"/>
      <c r="B309" s="32" t="s">
        <v>29</v>
      </c>
      <c r="C309" s="22">
        <v>569221</v>
      </c>
      <c r="D309" s="22">
        <v>744028</v>
      </c>
      <c r="E309" s="25">
        <f t="shared" si="36"/>
        <v>130.70986488551898</v>
      </c>
      <c r="F309" s="22">
        <f t="shared" si="37"/>
        <v>174807</v>
      </c>
      <c r="G309" s="22">
        <v>85740</v>
      </c>
      <c r="H309" s="22">
        <v>79657</v>
      </c>
      <c r="I309" s="22">
        <v>75034</v>
      </c>
      <c r="J309" s="25">
        <f t="shared" si="34"/>
        <v>94.19636692318315</v>
      </c>
      <c r="K309" s="26">
        <f t="shared" si="35"/>
        <v>-4623</v>
      </c>
      <c r="L309" s="22"/>
    </row>
    <row r="310" spans="1:12" ht="78" customHeight="1">
      <c r="A310" s="15">
        <v>1780</v>
      </c>
      <c r="B310" s="16" t="s">
        <v>131</v>
      </c>
      <c r="C310" s="20">
        <v>2051913</v>
      </c>
      <c r="D310" s="20">
        <v>2695643</v>
      </c>
      <c r="E310" s="68">
        <f t="shared" si="36"/>
        <v>131.37218780718285</v>
      </c>
      <c r="F310" s="20">
        <f t="shared" si="37"/>
        <v>643730</v>
      </c>
      <c r="G310" s="20">
        <v>238129</v>
      </c>
      <c r="H310" s="20">
        <v>240582</v>
      </c>
      <c r="I310" s="20">
        <v>232056</v>
      </c>
      <c r="J310" s="68">
        <f t="shared" si="34"/>
        <v>96.45609397211761</v>
      </c>
      <c r="K310" s="39">
        <f t="shared" si="35"/>
        <v>-8526</v>
      </c>
      <c r="L310" s="20">
        <v>2695646</v>
      </c>
    </row>
    <row r="311" spans="1:12" ht="15.75" customHeight="1">
      <c r="A311" s="15"/>
      <c r="B311" s="54" t="s">
        <v>27</v>
      </c>
      <c r="C311" s="22">
        <v>2051913</v>
      </c>
      <c r="D311" s="22">
        <v>2695643</v>
      </c>
      <c r="E311" s="25">
        <f t="shared" si="36"/>
        <v>131.37218780718285</v>
      </c>
      <c r="F311" s="22">
        <f t="shared" si="37"/>
        <v>643730</v>
      </c>
      <c r="G311" s="22">
        <v>238129</v>
      </c>
      <c r="H311" s="22">
        <v>240582</v>
      </c>
      <c r="I311" s="22">
        <v>232056</v>
      </c>
      <c r="J311" s="25">
        <f t="shared" si="34"/>
        <v>96.45609397211761</v>
      </c>
      <c r="K311" s="26">
        <f t="shared" si="35"/>
        <v>-8526</v>
      </c>
      <c r="L311" s="22"/>
    </row>
    <row r="312" spans="1:12" ht="28.5" customHeight="1">
      <c r="A312" s="64">
        <v>1785</v>
      </c>
      <c r="B312" s="55" t="s">
        <v>132</v>
      </c>
      <c r="C312" s="28">
        <v>5987726</v>
      </c>
      <c r="D312" s="28">
        <v>6349737</v>
      </c>
      <c r="E312" s="29">
        <f t="shared" si="36"/>
        <v>106.0458845311225</v>
      </c>
      <c r="F312" s="28">
        <f t="shared" si="37"/>
        <v>362011</v>
      </c>
      <c r="G312" s="28">
        <v>561228</v>
      </c>
      <c r="H312" s="28">
        <v>574237</v>
      </c>
      <c r="I312" s="28">
        <v>673792</v>
      </c>
      <c r="J312" s="29">
        <f t="shared" si="34"/>
        <v>117.33691838038997</v>
      </c>
      <c r="K312" s="30">
        <f t="shared" si="35"/>
        <v>99555</v>
      </c>
      <c r="L312" s="20">
        <v>6277631</v>
      </c>
    </row>
    <row r="313" spans="1:12" ht="15.75" customHeight="1">
      <c r="A313" s="64"/>
      <c r="B313" s="61" t="s">
        <v>28</v>
      </c>
      <c r="C313" s="28">
        <v>5987726</v>
      </c>
      <c r="D313" s="28">
        <v>6349737</v>
      </c>
      <c r="E313" s="18">
        <f t="shared" si="36"/>
        <v>106.0458845311225</v>
      </c>
      <c r="F313" s="17">
        <f t="shared" si="37"/>
        <v>362011</v>
      </c>
      <c r="G313" s="28">
        <v>561228</v>
      </c>
      <c r="H313" s="28">
        <v>574237</v>
      </c>
      <c r="I313" s="28">
        <v>673792</v>
      </c>
      <c r="J313" s="18">
        <f t="shared" si="34"/>
        <v>117.33691838038997</v>
      </c>
      <c r="K313" s="19">
        <f t="shared" si="35"/>
        <v>99555</v>
      </c>
      <c r="L313" s="34"/>
    </row>
    <row r="314" spans="1:12" ht="15.75" customHeight="1">
      <c r="A314" s="64"/>
      <c r="B314" s="32" t="s">
        <v>29</v>
      </c>
      <c r="C314" s="22">
        <v>0</v>
      </c>
      <c r="D314" s="22">
        <v>0</v>
      </c>
      <c r="E314" s="25">
        <f t="shared" si="36"/>
        <v>0</v>
      </c>
      <c r="F314" s="22">
        <f t="shared" si="37"/>
        <v>0</v>
      </c>
      <c r="G314" s="22">
        <v>0</v>
      </c>
      <c r="H314" s="22">
        <v>0</v>
      </c>
      <c r="I314" s="22">
        <v>0</v>
      </c>
      <c r="J314" s="25">
        <f t="shared" si="34"/>
        <v>0</v>
      </c>
      <c r="K314" s="26">
        <f t="shared" si="35"/>
        <v>0</v>
      </c>
      <c r="L314" s="34"/>
    </row>
    <row r="315" spans="1:12" ht="39.75" customHeight="1">
      <c r="A315" s="15">
        <v>1790</v>
      </c>
      <c r="B315" s="55" t="s">
        <v>133</v>
      </c>
      <c r="C315" s="28">
        <v>25960223</v>
      </c>
      <c r="D315" s="28">
        <v>36339201</v>
      </c>
      <c r="E315" s="29">
        <f t="shared" si="36"/>
        <v>139.98031141720162</v>
      </c>
      <c r="F315" s="28">
        <f t="shared" si="37"/>
        <v>10378978</v>
      </c>
      <c r="G315" s="28">
        <v>3045610</v>
      </c>
      <c r="H315" s="28">
        <v>3379373</v>
      </c>
      <c r="I315" s="28">
        <v>3219617</v>
      </c>
      <c r="J315" s="29">
        <f t="shared" si="34"/>
        <v>95.27261418020443</v>
      </c>
      <c r="K315" s="30">
        <f t="shared" si="35"/>
        <v>-159756</v>
      </c>
      <c r="L315" s="28">
        <v>1707940</v>
      </c>
    </row>
    <row r="316" spans="1:12" ht="15.75" customHeight="1">
      <c r="A316" s="15"/>
      <c r="B316" s="21" t="s">
        <v>17</v>
      </c>
      <c r="C316" s="28">
        <v>25076769</v>
      </c>
      <c r="D316" s="28">
        <v>35044980</v>
      </c>
      <c r="E316" s="18">
        <f t="shared" si="36"/>
        <v>139.7507788981906</v>
      </c>
      <c r="F316" s="17">
        <f t="shared" si="37"/>
        <v>9968211</v>
      </c>
      <c r="G316" s="28">
        <v>2941633</v>
      </c>
      <c r="H316" s="28">
        <v>3253794</v>
      </c>
      <c r="I316" s="28">
        <v>3121248</v>
      </c>
      <c r="J316" s="18">
        <f t="shared" si="34"/>
        <v>95.92641697661253</v>
      </c>
      <c r="K316" s="19">
        <f t="shared" si="35"/>
        <v>-132546</v>
      </c>
      <c r="L316" s="22"/>
    </row>
    <row r="317" spans="1:12" ht="15.75" customHeight="1">
      <c r="A317" s="15"/>
      <c r="B317" s="23" t="s">
        <v>22</v>
      </c>
      <c r="C317" s="28">
        <v>883454</v>
      </c>
      <c r="D317" s="28">
        <v>1294221</v>
      </c>
      <c r="E317" s="18">
        <f t="shared" si="36"/>
        <v>146.49557305756724</v>
      </c>
      <c r="F317" s="17">
        <f t="shared" si="37"/>
        <v>410767</v>
      </c>
      <c r="G317" s="28">
        <v>103977</v>
      </c>
      <c r="H317" s="28">
        <v>125579</v>
      </c>
      <c r="I317" s="28">
        <v>98369</v>
      </c>
      <c r="J317" s="18">
        <f t="shared" si="34"/>
        <v>78.33236448769301</v>
      </c>
      <c r="K317" s="19">
        <f t="shared" si="35"/>
        <v>-27210</v>
      </c>
      <c r="L317" s="22"/>
    </row>
    <row r="318" spans="1:12" ht="15.75" customHeight="1">
      <c r="A318" s="15"/>
      <c r="B318" s="32" t="s">
        <v>23</v>
      </c>
      <c r="C318" s="22">
        <v>0</v>
      </c>
      <c r="D318" s="22">
        <v>0</v>
      </c>
      <c r="E318" s="25">
        <f t="shared" si="36"/>
        <v>0</v>
      </c>
      <c r="F318" s="22">
        <f t="shared" si="37"/>
        <v>0</v>
      </c>
      <c r="G318" s="22">
        <v>0</v>
      </c>
      <c r="H318" s="22">
        <v>0</v>
      </c>
      <c r="I318" s="22">
        <v>0</v>
      </c>
      <c r="J318" s="25">
        <f t="shared" si="34"/>
        <v>0</v>
      </c>
      <c r="K318" s="26">
        <f t="shared" si="35"/>
        <v>0</v>
      </c>
      <c r="L318" s="22"/>
    </row>
    <row r="319" spans="1:12" ht="15" customHeight="1">
      <c r="A319" s="15"/>
      <c r="B319" s="66" t="s">
        <v>25</v>
      </c>
      <c r="C319" s="34"/>
      <c r="D319" s="34"/>
      <c r="E319" s="35"/>
      <c r="F319" s="34"/>
      <c r="G319" s="34"/>
      <c r="H319" s="34"/>
      <c r="I319" s="34"/>
      <c r="J319" s="35"/>
      <c r="K319" s="67"/>
      <c r="L319" s="34"/>
    </row>
    <row r="320" spans="1:12" ht="52.5" customHeight="1">
      <c r="A320" s="15">
        <v>1795</v>
      </c>
      <c r="B320" s="16" t="s">
        <v>134</v>
      </c>
      <c r="C320" s="28">
        <v>8291206</v>
      </c>
      <c r="D320" s="28">
        <v>10454778</v>
      </c>
      <c r="E320" s="29">
        <f t="shared" si="36"/>
        <v>126.09478042156954</v>
      </c>
      <c r="F320" s="28">
        <f t="shared" si="37"/>
        <v>2163572</v>
      </c>
      <c r="G320" s="28">
        <v>966066</v>
      </c>
      <c r="H320" s="28">
        <v>867795</v>
      </c>
      <c r="I320" s="28">
        <v>1252238</v>
      </c>
      <c r="J320" s="29">
        <f t="shared" si="34"/>
        <v>144.3011310274892</v>
      </c>
      <c r="K320" s="30">
        <f t="shared" si="35"/>
        <v>384443</v>
      </c>
      <c r="L320" s="20">
        <v>0</v>
      </c>
    </row>
    <row r="321" spans="1:12" ht="15.75" customHeight="1">
      <c r="A321" s="15"/>
      <c r="B321" s="54" t="s">
        <v>27</v>
      </c>
      <c r="C321" s="22">
        <v>8291206</v>
      </c>
      <c r="D321" s="22">
        <v>10454778</v>
      </c>
      <c r="E321" s="25">
        <f t="shared" si="36"/>
        <v>126.09478042156954</v>
      </c>
      <c r="F321" s="22">
        <f t="shared" si="37"/>
        <v>2163572</v>
      </c>
      <c r="G321" s="22">
        <v>966066</v>
      </c>
      <c r="H321" s="22">
        <v>867795</v>
      </c>
      <c r="I321" s="22">
        <v>1252238</v>
      </c>
      <c r="J321" s="25">
        <f t="shared" si="34"/>
        <v>144.3011310274892</v>
      </c>
      <c r="K321" s="26">
        <f t="shared" si="35"/>
        <v>384443</v>
      </c>
      <c r="L321" s="22"/>
    </row>
    <row r="322" spans="1:12" ht="66" customHeight="1">
      <c r="A322" s="15">
        <v>1800</v>
      </c>
      <c r="B322" s="55" t="s">
        <v>135</v>
      </c>
      <c r="C322" s="28">
        <v>17669083</v>
      </c>
      <c r="D322" s="28">
        <v>25884420</v>
      </c>
      <c r="E322" s="29">
        <f t="shared" si="36"/>
        <v>146.4955481843625</v>
      </c>
      <c r="F322" s="28">
        <f t="shared" si="37"/>
        <v>8215337</v>
      </c>
      <c r="G322" s="28">
        <v>2079536</v>
      </c>
      <c r="H322" s="28">
        <v>2511586</v>
      </c>
      <c r="I322" s="28">
        <v>1967379</v>
      </c>
      <c r="J322" s="29">
        <f t="shared" si="34"/>
        <v>78.33213754177639</v>
      </c>
      <c r="K322" s="30">
        <f t="shared" si="35"/>
        <v>-544207</v>
      </c>
      <c r="L322" s="20">
        <v>1707940</v>
      </c>
    </row>
    <row r="323" spans="1:12" ht="15.75" customHeight="1">
      <c r="A323" s="15"/>
      <c r="B323" s="21" t="s">
        <v>27</v>
      </c>
      <c r="C323" s="28">
        <v>16785629</v>
      </c>
      <c r="D323" s="28">
        <v>24590199</v>
      </c>
      <c r="E323" s="18">
        <f t="shared" si="36"/>
        <v>146.49554687524667</v>
      </c>
      <c r="F323" s="17">
        <f t="shared" si="37"/>
        <v>7804570</v>
      </c>
      <c r="G323" s="28">
        <v>1975559</v>
      </c>
      <c r="H323" s="28">
        <v>2386007</v>
      </c>
      <c r="I323" s="28">
        <v>1869010</v>
      </c>
      <c r="J323" s="18">
        <f t="shared" si="34"/>
        <v>78.3321255972845</v>
      </c>
      <c r="K323" s="19">
        <f t="shared" si="35"/>
        <v>-516997</v>
      </c>
      <c r="L323" s="22"/>
    </row>
    <row r="324" spans="1:12" ht="15.75" customHeight="1">
      <c r="A324" s="15"/>
      <c r="B324" s="23" t="s">
        <v>28</v>
      </c>
      <c r="C324" s="28">
        <v>883454</v>
      </c>
      <c r="D324" s="28">
        <v>1294221</v>
      </c>
      <c r="E324" s="18">
        <f t="shared" si="36"/>
        <v>146.49557305756724</v>
      </c>
      <c r="F324" s="17">
        <f t="shared" si="37"/>
        <v>410767</v>
      </c>
      <c r="G324" s="28">
        <v>103977</v>
      </c>
      <c r="H324" s="28">
        <v>125579</v>
      </c>
      <c r="I324" s="28">
        <v>98369</v>
      </c>
      <c r="J324" s="18">
        <f t="shared" si="34"/>
        <v>78.33236448769301</v>
      </c>
      <c r="K324" s="19">
        <f t="shared" si="35"/>
        <v>-27210</v>
      </c>
      <c r="L324" s="22"/>
    </row>
    <row r="325" spans="1:12" ht="15.75" customHeight="1">
      <c r="A325" s="15"/>
      <c r="B325" s="32" t="s">
        <v>29</v>
      </c>
      <c r="C325" s="22">
        <v>0</v>
      </c>
      <c r="D325" s="22">
        <v>0</v>
      </c>
      <c r="E325" s="25">
        <f t="shared" si="36"/>
        <v>0</v>
      </c>
      <c r="F325" s="22">
        <f t="shared" si="37"/>
        <v>0</v>
      </c>
      <c r="G325" s="22">
        <v>0</v>
      </c>
      <c r="H325" s="22">
        <v>0</v>
      </c>
      <c r="I325" s="22">
        <v>0</v>
      </c>
      <c r="J325" s="25">
        <f t="shared" si="34"/>
        <v>0</v>
      </c>
      <c r="K325" s="26">
        <f t="shared" si="35"/>
        <v>0</v>
      </c>
      <c r="L325" s="22"/>
    </row>
    <row r="326" spans="1:12" ht="90.75" customHeight="1">
      <c r="A326" s="15">
        <v>1805</v>
      </c>
      <c r="B326" s="16" t="s">
        <v>136</v>
      </c>
      <c r="C326" s="28">
        <v>-66</v>
      </c>
      <c r="D326" s="28">
        <v>3</v>
      </c>
      <c r="E326" s="29"/>
      <c r="F326" s="28">
        <f t="shared" si="37"/>
        <v>69</v>
      </c>
      <c r="G326" s="28">
        <v>8</v>
      </c>
      <c r="H326" s="28">
        <v>-8</v>
      </c>
      <c r="I326" s="28">
        <v>0</v>
      </c>
      <c r="J326" s="68"/>
      <c r="K326" s="30">
        <f t="shared" si="35"/>
        <v>8</v>
      </c>
      <c r="L326" s="20">
        <v>0</v>
      </c>
    </row>
    <row r="327" spans="1:12" ht="15.75" customHeight="1">
      <c r="A327" s="15"/>
      <c r="B327" s="54" t="s">
        <v>27</v>
      </c>
      <c r="C327" s="22">
        <v>-66</v>
      </c>
      <c r="D327" s="22">
        <v>3</v>
      </c>
      <c r="E327" s="25"/>
      <c r="F327" s="22">
        <f t="shared" si="37"/>
        <v>69</v>
      </c>
      <c r="G327" s="22">
        <v>8</v>
      </c>
      <c r="H327" s="22">
        <v>-8</v>
      </c>
      <c r="I327" s="22">
        <v>0</v>
      </c>
      <c r="J327" s="25"/>
      <c r="K327" s="26">
        <f t="shared" si="35"/>
        <v>8</v>
      </c>
      <c r="L327" s="22"/>
    </row>
    <row r="328" spans="1:12" ht="18" customHeight="1">
      <c r="A328" s="15">
        <v>1810</v>
      </c>
      <c r="B328" s="55" t="s">
        <v>137</v>
      </c>
      <c r="C328" s="28">
        <v>6173228</v>
      </c>
      <c r="D328" s="28">
        <v>3859331</v>
      </c>
      <c r="E328" s="29">
        <f t="shared" si="36"/>
        <v>62.51722761576277</v>
      </c>
      <c r="F328" s="28">
        <f t="shared" si="37"/>
        <v>-2313897</v>
      </c>
      <c r="G328" s="28">
        <v>711820</v>
      </c>
      <c r="H328" s="28">
        <v>75931</v>
      </c>
      <c r="I328" s="28">
        <v>64843</v>
      </c>
      <c r="J328" s="29">
        <f t="shared" si="34"/>
        <v>85.39726857278318</v>
      </c>
      <c r="K328" s="39">
        <f t="shared" si="35"/>
        <v>-11088</v>
      </c>
      <c r="L328" s="28">
        <v>4641050</v>
      </c>
    </row>
    <row r="329" spans="1:12" ht="15.75" customHeight="1">
      <c r="A329" s="15"/>
      <c r="B329" s="54" t="s">
        <v>17</v>
      </c>
      <c r="C329" s="22">
        <v>6173228</v>
      </c>
      <c r="D329" s="22">
        <v>3859331</v>
      </c>
      <c r="E329" s="25">
        <f t="shared" si="36"/>
        <v>62.51722761576277</v>
      </c>
      <c r="F329" s="22">
        <f t="shared" si="37"/>
        <v>-2313897</v>
      </c>
      <c r="G329" s="22">
        <v>711820</v>
      </c>
      <c r="H329" s="22">
        <v>75931</v>
      </c>
      <c r="I329" s="22">
        <v>64843</v>
      </c>
      <c r="J329" s="25">
        <f t="shared" si="34"/>
        <v>85.39726857278318</v>
      </c>
      <c r="K329" s="26">
        <f t="shared" si="35"/>
        <v>-11088</v>
      </c>
      <c r="L329" s="22"/>
    </row>
    <row r="330" spans="1:12" ht="41.25" customHeight="1">
      <c r="A330" s="15">
        <v>1820</v>
      </c>
      <c r="B330" s="55" t="s">
        <v>138</v>
      </c>
      <c r="C330" s="28">
        <v>2314619</v>
      </c>
      <c r="D330" s="28">
        <v>2243727</v>
      </c>
      <c r="E330" s="29">
        <f t="shared" si="36"/>
        <v>96.93720651217328</v>
      </c>
      <c r="F330" s="28">
        <f t="shared" si="37"/>
        <v>-70892</v>
      </c>
      <c r="G330" s="28">
        <v>208297</v>
      </c>
      <c r="H330" s="28">
        <v>169756</v>
      </c>
      <c r="I330" s="28">
        <v>262881</v>
      </c>
      <c r="J330" s="29">
        <f t="shared" si="34"/>
        <v>154.85814934376398</v>
      </c>
      <c r="K330" s="30">
        <f t="shared" si="35"/>
        <v>93125</v>
      </c>
      <c r="L330" s="28">
        <v>2209058</v>
      </c>
    </row>
    <row r="331" spans="1:12" ht="15.75" customHeight="1">
      <c r="A331" s="15"/>
      <c r="B331" s="21" t="s">
        <v>17</v>
      </c>
      <c r="C331" s="28">
        <v>426045</v>
      </c>
      <c r="D331" s="28">
        <v>410221</v>
      </c>
      <c r="E331" s="18">
        <f t="shared" si="36"/>
        <v>96.285838350409</v>
      </c>
      <c r="F331" s="17">
        <f t="shared" si="37"/>
        <v>-15824</v>
      </c>
      <c r="G331" s="28">
        <v>34891</v>
      </c>
      <c r="H331" s="28">
        <v>30727</v>
      </c>
      <c r="I331" s="28">
        <v>51065</v>
      </c>
      <c r="J331" s="18">
        <f t="shared" si="34"/>
        <v>166.1893448758421</v>
      </c>
      <c r="K331" s="19">
        <f t="shared" si="35"/>
        <v>20338</v>
      </c>
      <c r="L331" s="22"/>
    </row>
    <row r="332" spans="1:12" ht="15.75" customHeight="1">
      <c r="A332" s="15"/>
      <c r="B332" s="23" t="s">
        <v>22</v>
      </c>
      <c r="C332" s="28">
        <v>1888574</v>
      </c>
      <c r="D332" s="28">
        <v>1833506</v>
      </c>
      <c r="E332" s="18">
        <f t="shared" si="36"/>
        <v>97.084149204638</v>
      </c>
      <c r="F332" s="17">
        <f t="shared" si="37"/>
        <v>-55068</v>
      </c>
      <c r="G332" s="28">
        <v>173406</v>
      </c>
      <c r="H332" s="28">
        <v>139029</v>
      </c>
      <c r="I332" s="28">
        <v>211816</v>
      </c>
      <c r="J332" s="18">
        <f t="shared" si="34"/>
        <v>152.35382546087507</v>
      </c>
      <c r="K332" s="19">
        <f t="shared" si="35"/>
        <v>72787</v>
      </c>
      <c r="L332" s="22"/>
    </row>
    <row r="333" spans="1:12" ht="15.75" customHeight="1">
      <c r="A333" s="15"/>
      <c r="B333" s="32" t="s">
        <v>23</v>
      </c>
      <c r="C333" s="22">
        <v>3842</v>
      </c>
      <c r="D333" s="22">
        <v>3990</v>
      </c>
      <c r="E333" s="25">
        <f t="shared" si="36"/>
        <v>103.8521603331598</v>
      </c>
      <c r="F333" s="22">
        <f t="shared" si="37"/>
        <v>148</v>
      </c>
      <c r="G333" s="22">
        <v>1228</v>
      </c>
      <c r="H333" s="22">
        <v>142</v>
      </c>
      <c r="I333" s="22">
        <v>70</v>
      </c>
      <c r="J333" s="25">
        <f t="shared" si="34"/>
        <v>49.29577464788733</v>
      </c>
      <c r="K333" s="26">
        <f t="shared" si="35"/>
        <v>-72</v>
      </c>
      <c r="L333" s="22"/>
    </row>
    <row r="334" spans="1:12" ht="15" customHeight="1">
      <c r="A334" s="15"/>
      <c r="B334" s="66" t="s">
        <v>25</v>
      </c>
      <c r="C334" s="34"/>
      <c r="D334" s="34"/>
      <c r="E334" s="35"/>
      <c r="F334" s="34"/>
      <c r="G334" s="34"/>
      <c r="H334" s="34"/>
      <c r="I334" s="34"/>
      <c r="J334" s="35"/>
      <c r="K334" s="67"/>
      <c r="L334" s="34"/>
    </row>
    <row r="335" spans="1:12" ht="27" customHeight="1">
      <c r="A335" s="15">
        <v>1825</v>
      </c>
      <c r="B335" s="90" t="s">
        <v>139</v>
      </c>
      <c r="C335" s="28">
        <v>184381</v>
      </c>
      <c r="D335" s="74">
        <v>192599</v>
      </c>
      <c r="E335" s="29">
        <f t="shared" si="36"/>
        <v>104.45707529517682</v>
      </c>
      <c r="F335" s="28">
        <f t="shared" si="37"/>
        <v>8218</v>
      </c>
      <c r="G335" s="28">
        <v>33858</v>
      </c>
      <c r="H335" s="28">
        <v>16105</v>
      </c>
      <c r="I335" s="28">
        <v>7556</v>
      </c>
      <c r="J335" s="29">
        <f t="shared" si="34"/>
        <v>46.91710648866811</v>
      </c>
      <c r="K335" s="39">
        <f t="shared" si="35"/>
        <v>-8549</v>
      </c>
      <c r="L335" s="20">
        <v>158627</v>
      </c>
    </row>
    <row r="336" spans="1:12" ht="15.75" customHeight="1">
      <c r="A336" s="15"/>
      <c r="B336" s="23" t="s">
        <v>28</v>
      </c>
      <c r="C336" s="28">
        <v>184381</v>
      </c>
      <c r="D336" s="74">
        <v>192599</v>
      </c>
      <c r="E336" s="18">
        <f t="shared" si="36"/>
        <v>104.45707529517682</v>
      </c>
      <c r="F336" s="17">
        <f t="shared" si="37"/>
        <v>8218</v>
      </c>
      <c r="G336" s="28">
        <v>33858</v>
      </c>
      <c r="H336" s="28">
        <v>16105</v>
      </c>
      <c r="I336" s="28">
        <v>7556</v>
      </c>
      <c r="J336" s="18">
        <f t="shared" si="34"/>
        <v>46.91710648866811</v>
      </c>
      <c r="K336" s="19">
        <f t="shared" si="35"/>
        <v>-8549</v>
      </c>
      <c r="L336" s="22"/>
    </row>
    <row r="337" spans="1:12" ht="15.75" customHeight="1">
      <c r="A337" s="15"/>
      <c r="B337" s="32" t="s">
        <v>29</v>
      </c>
      <c r="C337" s="22">
        <v>3804</v>
      </c>
      <c r="D337" s="72">
        <v>3934</v>
      </c>
      <c r="E337" s="25">
        <f t="shared" si="36"/>
        <v>103.41745531019978</v>
      </c>
      <c r="F337" s="22">
        <f t="shared" si="37"/>
        <v>130</v>
      </c>
      <c r="G337" s="22">
        <v>1221</v>
      </c>
      <c r="H337" s="22">
        <v>141</v>
      </c>
      <c r="I337" s="22">
        <v>59</v>
      </c>
      <c r="J337" s="25">
        <f t="shared" si="34"/>
        <v>41.843971631205676</v>
      </c>
      <c r="K337" s="26">
        <f t="shared" si="35"/>
        <v>-82</v>
      </c>
      <c r="L337" s="22"/>
    </row>
    <row r="338" spans="1:12" ht="39.75" customHeight="1">
      <c r="A338" s="15">
        <v>1830</v>
      </c>
      <c r="B338" s="55" t="s">
        <v>140</v>
      </c>
      <c r="C338" s="28">
        <v>2022601</v>
      </c>
      <c r="D338" s="74">
        <v>1961698</v>
      </c>
      <c r="E338" s="29">
        <f t="shared" si="36"/>
        <v>96.98887719327736</v>
      </c>
      <c r="F338" s="28">
        <f t="shared" si="37"/>
        <v>-60903</v>
      </c>
      <c r="G338" s="28">
        <v>165951</v>
      </c>
      <c r="H338" s="28">
        <v>150435</v>
      </c>
      <c r="I338" s="28">
        <v>250053</v>
      </c>
      <c r="J338" s="29">
        <f t="shared" si="34"/>
        <v>166.21996210988135</v>
      </c>
      <c r="K338" s="30">
        <f t="shared" si="35"/>
        <v>99618</v>
      </c>
      <c r="L338" s="20">
        <v>1963722</v>
      </c>
    </row>
    <row r="339" spans="1:12" ht="15.75" customHeight="1">
      <c r="A339" s="15"/>
      <c r="B339" s="21" t="s">
        <v>27</v>
      </c>
      <c r="C339" s="28">
        <v>404520</v>
      </c>
      <c r="D339" s="74">
        <v>392339</v>
      </c>
      <c r="E339" s="18">
        <f t="shared" si="36"/>
        <v>96.9887768219124</v>
      </c>
      <c r="F339" s="17">
        <f t="shared" si="37"/>
        <v>-12181</v>
      </c>
      <c r="G339" s="28">
        <v>33190</v>
      </c>
      <c r="H339" s="28">
        <v>30085</v>
      </c>
      <c r="I339" s="28">
        <v>50012</v>
      </c>
      <c r="J339" s="18">
        <f t="shared" si="34"/>
        <v>166.2356656140934</v>
      </c>
      <c r="K339" s="19">
        <f t="shared" si="35"/>
        <v>19927</v>
      </c>
      <c r="L339" s="22"/>
    </row>
    <row r="340" spans="1:12" ht="15.75" customHeight="1">
      <c r="A340" s="15"/>
      <c r="B340" s="23" t="s">
        <v>28</v>
      </c>
      <c r="C340" s="17">
        <v>1618081</v>
      </c>
      <c r="D340" s="76">
        <v>1569359</v>
      </c>
      <c r="E340" s="18">
        <f t="shared" si="36"/>
        <v>96.98890228610311</v>
      </c>
      <c r="F340" s="17">
        <f t="shared" si="37"/>
        <v>-48722</v>
      </c>
      <c r="G340" s="17">
        <v>132761</v>
      </c>
      <c r="H340" s="17">
        <v>120350</v>
      </c>
      <c r="I340" s="17">
        <v>200041</v>
      </c>
      <c r="J340" s="18">
        <f t="shared" si="34"/>
        <v>166.21603656003322</v>
      </c>
      <c r="K340" s="19">
        <f t="shared" si="35"/>
        <v>79691</v>
      </c>
      <c r="L340" s="22"/>
    </row>
    <row r="341" spans="1:12" ht="15.75" customHeight="1">
      <c r="A341" s="15"/>
      <c r="B341" s="32" t="s">
        <v>29</v>
      </c>
      <c r="C341" s="34">
        <v>0</v>
      </c>
      <c r="D341" s="92">
        <v>0</v>
      </c>
      <c r="E341" s="25">
        <f t="shared" si="36"/>
        <v>0</v>
      </c>
      <c r="F341" s="22">
        <f t="shared" si="37"/>
        <v>0</v>
      </c>
      <c r="G341" s="34">
        <v>0</v>
      </c>
      <c r="H341" s="34">
        <v>0</v>
      </c>
      <c r="I341" s="34">
        <v>0</v>
      </c>
      <c r="J341" s="25">
        <f t="shared" si="34"/>
        <v>0</v>
      </c>
      <c r="K341" s="26">
        <f t="shared" si="35"/>
        <v>0</v>
      </c>
      <c r="L341" s="22"/>
    </row>
    <row r="342" spans="1:12" ht="39.75" customHeight="1">
      <c r="A342" s="15">
        <v>1835</v>
      </c>
      <c r="B342" s="93" t="s">
        <v>141</v>
      </c>
      <c r="C342" s="28">
        <v>107637</v>
      </c>
      <c r="D342" s="74">
        <v>89430</v>
      </c>
      <c r="E342" s="29">
        <f aca="true" t="shared" si="38" ref="E342:E349">IF(C342=0,0,(D342/C342)*100)</f>
        <v>83.08481284316731</v>
      </c>
      <c r="F342" s="28">
        <f aca="true" t="shared" si="39" ref="F342:F349">D342-C342</f>
        <v>-18207</v>
      </c>
      <c r="G342" s="28">
        <v>8488</v>
      </c>
      <c r="H342" s="28">
        <v>3216</v>
      </c>
      <c r="I342" s="28">
        <v>5272</v>
      </c>
      <c r="J342" s="29">
        <f aca="true" t="shared" si="40" ref="J342:J349">IF(H342=0,0,(I342/H342)*100)</f>
        <v>163.93034825870646</v>
      </c>
      <c r="K342" s="30">
        <f aca="true" t="shared" si="41" ref="K342:K349">I342-H342</f>
        <v>2056</v>
      </c>
      <c r="L342" s="20">
        <v>86709</v>
      </c>
    </row>
    <row r="343" spans="1:12" ht="15.75" customHeight="1">
      <c r="A343" s="15"/>
      <c r="B343" s="21" t="s">
        <v>27</v>
      </c>
      <c r="C343" s="28">
        <v>21525</v>
      </c>
      <c r="D343" s="74">
        <v>17882</v>
      </c>
      <c r="E343" s="18">
        <f t="shared" si="38"/>
        <v>83.07549361207897</v>
      </c>
      <c r="F343" s="17">
        <f t="shared" si="39"/>
        <v>-3643</v>
      </c>
      <c r="G343" s="28">
        <v>1701</v>
      </c>
      <c r="H343" s="28">
        <v>642</v>
      </c>
      <c r="I343" s="28">
        <v>1053</v>
      </c>
      <c r="J343" s="18">
        <f t="shared" si="40"/>
        <v>164.01869158878503</v>
      </c>
      <c r="K343" s="19">
        <f t="shared" si="41"/>
        <v>411</v>
      </c>
      <c r="L343" s="22"/>
    </row>
    <row r="344" spans="1:12" ht="15.75" customHeight="1">
      <c r="A344" s="15"/>
      <c r="B344" s="23" t="s">
        <v>28</v>
      </c>
      <c r="C344" s="28">
        <v>86112</v>
      </c>
      <c r="D344" s="74">
        <v>71548</v>
      </c>
      <c r="E344" s="18">
        <f t="shared" si="38"/>
        <v>83.08714232627275</v>
      </c>
      <c r="F344" s="17">
        <f t="shared" si="39"/>
        <v>-14564</v>
      </c>
      <c r="G344" s="28">
        <v>6787</v>
      </c>
      <c r="H344" s="28">
        <v>2574</v>
      </c>
      <c r="I344" s="28">
        <v>4219</v>
      </c>
      <c r="J344" s="18">
        <f t="shared" si="40"/>
        <v>163.90831390831391</v>
      </c>
      <c r="K344" s="19">
        <f t="shared" si="41"/>
        <v>1645</v>
      </c>
      <c r="L344" s="22"/>
    </row>
    <row r="345" spans="1:12" ht="15.75" customHeight="1">
      <c r="A345" s="15"/>
      <c r="B345" s="32" t="s">
        <v>29</v>
      </c>
      <c r="C345" s="22">
        <v>38</v>
      </c>
      <c r="D345" s="72">
        <v>56</v>
      </c>
      <c r="E345" s="25">
        <f t="shared" si="38"/>
        <v>147.36842105263156</v>
      </c>
      <c r="F345" s="22">
        <f t="shared" si="39"/>
        <v>18</v>
      </c>
      <c r="G345" s="22">
        <v>7</v>
      </c>
      <c r="H345" s="22">
        <v>1</v>
      </c>
      <c r="I345" s="22">
        <v>11</v>
      </c>
      <c r="J345" s="25">
        <f t="shared" si="40"/>
        <v>1100</v>
      </c>
      <c r="K345" s="26">
        <f t="shared" si="41"/>
        <v>10</v>
      </c>
      <c r="L345" s="22"/>
    </row>
    <row r="346" spans="1:12" ht="30" customHeight="1">
      <c r="A346" s="15">
        <v>1840</v>
      </c>
      <c r="B346" s="55" t="s">
        <v>142</v>
      </c>
      <c r="C346" s="28">
        <v>19950099</v>
      </c>
      <c r="D346" s="74">
        <v>20098703</v>
      </c>
      <c r="E346" s="29">
        <f t="shared" si="38"/>
        <v>100.74487850912419</v>
      </c>
      <c r="F346" s="28">
        <f t="shared" si="39"/>
        <v>148604</v>
      </c>
      <c r="G346" s="28">
        <v>1696498</v>
      </c>
      <c r="H346" s="28">
        <v>1762618</v>
      </c>
      <c r="I346" s="28">
        <v>2038575</v>
      </c>
      <c r="J346" s="29">
        <f t="shared" si="40"/>
        <v>115.6560865712253</v>
      </c>
      <c r="K346" s="30">
        <f t="shared" si="41"/>
        <v>275957</v>
      </c>
      <c r="L346" s="28" t="s">
        <v>41</v>
      </c>
    </row>
    <row r="347" spans="1:12" ht="15.75" customHeight="1">
      <c r="A347" s="15"/>
      <c r="B347" s="21" t="s">
        <v>17</v>
      </c>
      <c r="C347" s="28">
        <v>10458221</v>
      </c>
      <c r="D347" s="74">
        <v>10416047</v>
      </c>
      <c r="E347" s="18">
        <f t="shared" si="38"/>
        <v>99.59673829803367</v>
      </c>
      <c r="F347" s="17">
        <f t="shared" si="39"/>
        <v>-42174</v>
      </c>
      <c r="G347" s="28">
        <v>855876</v>
      </c>
      <c r="H347" s="28">
        <v>911825</v>
      </c>
      <c r="I347" s="28">
        <v>1115918</v>
      </c>
      <c r="J347" s="18">
        <f t="shared" si="40"/>
        <v>122.38291338798564</v>
      </c>
      <c r="K347" s="19">
        <f t="shared" si="41"/>
        <v>204093</v>
      </c>
      <c r="L347" s="22"/>
    </row>
    <row r="348" spans="1:12" ht="15.75" customHeight="1">
      <c r="A348" s="15"/>
      <c r="B348" s="23" t="s">
        <v>22</v>
      </c>
      <c r="C348" s="28">
        <v>9491878</v>
      </c>
      <c r="D348" s="74">
        <v>9682656</v>
      </c>
      <c r="E348" s="18">
        <f t="shared" si="38"/>
        <v>102.00990783910203</v>
      </c>
      <c r="F348" s="17">
        <f t="shared" si="39"/>
        <v>190778</v>
      </c>
      <c r="G348" s="28">
        <v>840622</v>
      </c>
      <c r="H348" s="28">
        <v>850793</v>
      </c>
      <c r="I348" s="28">
        <v>922657</v>
      </c>
      <c r="J348" s="18">
        <f t="shared" si="40"/>
        <v>108.44670795363855</v>
      </c>
      <c r="K348" s="19">
        <f t="shared" si="41"/>
        <v>71864</v>
      </c>
      <c r="L348" s="22"/>
    </row>
    <row r="349" spans="1:12" ht="15.75" customHeight="1">
      <c r="A349" s="15"/>
      <c r="B349" s="32" t="s">
        <v>23</v>
      </c>
      <c r="C349" s="28">
        <v>8200164</v>
      </c>
      <c r="D349" s="74">
        <v>8301424</v>
      </c>
      <c r="E349" s="18">
        <f t="shared" si="38"/>
        <v>101.23485335171345</v>
      </c>
      <c r="F349" s="17">
        <f t="shared" si="39"/>
        <v>101260</v>
      </c>
      <c r="G349" s="28">
        <v>728839</v>
      </c>
      <c r="H349" s="28">
        <v>725458</v>
      </c>
      <c r="I349" s="28">
        <v>793105</v>
      </c>
      <c r="J349" s="18">
        <f t="shared" si="40"/>
        <v>109.32473003261387</v>
      </c>
      <c r="K349" s="19">
        <f t="shared" si="41"/>
        <v>67647</v>
      </c>
      <c r="L349" s="22"/>
    </row>
    <row r="350" spans="1:12" ht="15" customHeight="1">
      <c r="A350" s="15"/>
      <c r="B350" s="33" t="s">
        <v>143</v>
      </c>
      <c r="C350" s="36"/>
      <c r="D350" s="36"/>
      <c r="E350" s="37"/>
      <c r="F350" s="36"/>
      <c r="G350" s="36"/>
      <c r="H350" s="36"/>
      <c r="I350" s="36"/>
      <c r="J350" s="37"/>
      <c r="K350" s="41"/>
      <c r="L350" s="36"/>
    </row>
    <row r="351" spans="1:12" ht="28.5" customHeight="1">
      <c r="A351" s="15">
        <v>1850</v>
      </c>
      <c r="B351" s="16" t="s">
        <v>144</v>
      </c>
      <c r="C351" s="28">
        <v>7332755</v>
      </c>
      <c r="D351" s="28">
        <v>7213243</v>
      </c>
      <c r="E351" s="29">
        <f t="shared" si="36"/>
        <v>98.37016237416906</v>
      </c>
      <c r="F351" s="28">
        <f t="shared" si="37"/>
        <v>-119512</v>
      </c>
      <c r="G351" s="28">
        <v>581089</v>
      </c>
      <c r="H351" s="28">
        <v>621122</v>
      </c>
      <c r="I351" s="28">
        <v>782866</v>
      </c>
      <c r="J351" s="29">
        <f t="shared" si="34"/>
        <v>126.04061681924001</v>
      </c>
      <c r="K351" s="30">
        <f t="shared" si="35"/>
        <v>161744</v>
      </c>
      <c r="L351" s="28" t="s">
        <v>41</v>
      </c>
    </row>
    <row r="352" spans="1:12" ht="15.75" customHeight="1">
      <c r="A352" s="15"/>
      <c r="B352" s="54" t="s">
        <v>27</v>
      </c>
      <c r="C352" s="22">
        <v>7332755</v>
      </c>
      <c r="D352" s="22">
        <v>7213243</v>
      </c>
      <c r="E352" s="25">
        <f t="shared" si="36"/>
        <v>98.37016237416906</v>
      </c>
      <c r="F352" s="22">
        <f t="shared" si="37"/>
        <v>-119512</v>
      </c>
      <c r="G352" s="22">
        <v>581089</v>
      </c>
      <c r="H352" s="22">
        <v>621122</v>
      </c>
      <c r="I352" s="22">
        <v>782866</v>
      </c>
      <c r="J352" s="25">
        <f t="shared" si="34"/>
        <v>126.04061681924001</v>
      </c>
      <c r="K352" s="26">
        <f t="shared" si="35"/>
        <v>161744</v>
      </c>
      <c r="L352" s="22"/>
    </row>
    <row r="353" spans="1:12" ht="66" customHeight="1">
      <c r="A353" s="15">
        <v>1860</v>
      </c>
      <c r="B353" s="55" t="s">
        <v>145</v>
      </c>
      <c r="C353" s="28">
        <v>4383</v>
      </c>
      <c r="D353" s="28">
        <v>4816</v>
      </c>
      <c r="E353" s="29">
        <f t="shared" si="36"/>
        <v>109.87907825690166</v>
      </c>
      <c r="F353" s="28">
        <f t="shared" si="37"/>
        <v>433</v>
      </c>
      <c r="G353" s="28">
        <v>409</v>
      </c>
      <c r="H353" s="28">
        <v>574</v>
      </c>
      <c r="I353" s="28">
        <v>607</v>
      </c>
      <c r="J353" s="29">
        <f t="shared" si="34"/>
        <v>105.74912891986064</v>
      </c>
      <c r="K353" s="30">
        <f t="shared" si="35"/>
        <v>33</v>
      </c>
      <c r="L353" s="20" t="s">
        <v>41</v>
      </c>
    </row>
    <row r="354" spans="1:12" ht="15.75" customHeight="1">
      <c r="A354" s="15"/>
      <c r="B354" s="21" t="s">
        <v>27</v>
      </c>
      <c r="C354" s="28">
        <v>2778</v>
      </c>
      <c r="D354" s="28">
        <v>3194</v>
      </c>
      <c r="E354" s="18">
        <f t="shared" si="36"/>
        <v>114.97480201583873</v>
      </c>
      <c r="F354" s="17">
        <f t="shared" si="37"/>
        <v>416</v>
      </c>
      <c r="G354" s="28">
        <v>262</v>
      </c>
      <c r="H354" s="28">
        <v>323</v>
      </c>
      <c r="I354" s="28">
        <v>470</v>
      </c>
      <c r="J354" s="18">
        <f aca="true" t="shared" si="42" ref="J354:J417">IF(H354=0,0,(I354/H354)*100)</f>
        <v>145.5108359133127</v>
      </c>
      <c r="K354" s="19">
        <f aca="true" t="shared" si="43" ref="K354:K417">I354-H354</f>
        <v>147</v>
      </c>
      <c r="L354" s="22"/>
    </row>
    <row r="355" spans="1:12" ht="15.75" customHeight="1">
      <c r="A355" s="15"/>
      <c r="B355" s="23" t="s">
        <v>28</v>
      </c>
      <c r="C355" s="28">
        <v>1605</v>
      </c>
      <c r="D355" s="28">
        <v>1622</v>
      </c>
      <c r="E355" s="18">
        <f t="shared" si="36"/>
        <v>101.05919003115264</v>
      </c>
      <c r="F355" s="17">
        <f t="shared" si="37"/>
        <v>17</v>
      </c>
      <c r="G355" s="28">
        <v>147</v>
      </c>
      <c r="H355" s="28">
        <v>251</v>
      </c>
      <c r="I355" s="28">
        <v>137</v>
      </c>
      <c r="J355" s="18">
        <f t="shared" si="42"/>
        <v>54.581673306772906</v>
      </c>
      <c r="K355" s="19">
        <f t="shared" si="43"/>
        <v>-114</v>
      </c>
      <c r="L355" s="22"/>
    </row>
    <row r="356" spans="1:12" ht="15.75" customHeight="1">
      <c r="A356" s="15"/>
      <c r="B356" s="32" t="s">
        <v>29</v>
      </c>
      <c r="C356" s="28">
        <v>11</v>
      </c>
      <c r="D356" s="28">
        <v>26</v>
      </c>
      <c r="E356" s="25">
        <f t="shared" si="36"/>
        <v>236.36363636363637</v>
      </c>
      <c r="F356" s="22">
        <f t="shared" si="37"/>
        <v>15</v>
      </c>
      <c r="G356" s="28">
        <v>2</v>
      </c>
      <c r="H356" s="28">
        <v>0</v>
      </c>
      <c r="I356" s="28">
        <v>1</v>
      </c>
      <c r="J356" s="25"/>
      <c r="K356" s="26">
        <f t="shared" si="43"/>
        <v>1</v>
      </c>
      <c r="L356" s="22"/>
    </row>
    <row r="357" spans="1:12" ht="15" customHeight="1">
      <c r="A357" s="50"/>
      <c r="B357" s="33" t="s">
        <v>25</v>
      </c>
      <c r="C357" s="36"/>
      <c r="D357" s="36"/>
      <c r="E357" s="37"/>
      <c r="F357" s="36"/>
      <c r="G357" s="36"/>
      <c r="H357" s="36"/>
      <c r="I357" s="36"/>
      <c r="J357" s="37"/>
      <c r="K357" s="41"/>
      <c r="L357" s="77"/>
    </row>
    <row r="358" spans="1:12" ht="39.75" customHeight="1">
      <c r="A358" s="15">
        <v>1870</v>
      </c>
      <c r="B358" s="94" t="s">
        <v>146</v>
      </c>
      <c r="C358" s="20">
        <v>2778</v>
      </c>
      <c r="D358" s="20">
        <v>3194</v>
      </c>
      <c r="E358" s="68">
        <f t="shared" si="36"/>
        <v>114.97480201583873</v>
      </c>
      <c r="F358" s="20">
        <f t="shared" si="37"/>
        <v>416</v>
      </c>
      <c r="G358" s="20">
        <v>262</v>
      </c>
      <c r="H358" s="20">
        <v>323</v>
      </c>
      <c r="I358" s="20">
        <v>470</v>
      </c>
      <c r="J358" s="68">
        <f t="shared" si="42"/>
        <v>145.5108359133127</v>
      </c>
      <c r="K358" s="30">
        <f t="shared" si="43"/>
        <v>147</v>
      </c>
      <c r="L358" s="20" t="s">
        <v>41</v>
      </c>
    </row>
    <row r="359" spans="1:12" ht="15.75" customHeight="1">
      <c r="A359" s="15"/>
      <c r="B359" s="95" t="s">
        <v>27</v>
      </c>
      <c r="C359" s="22">
        <v>2778</v>
      </c>
      <c r="D359" s="22">
        <v>3194</v>
      </c>
      <c r="E359" s="25">
        <f t="shared" si="36"/>
        <v>114.97480201583873</v>
      </c>
      <c r="F359" s="22">
        <f t="shared" si="37"/>
        <v>416</v>
      </c>
      <c r="G359" s="22">
        <v>262</v>
      </c>
      <c r="H359" s="22">
        <v>323</v>
      </c>
      <c r="I359" s="22">
        <v>470</v>
      </c>
      <c r="J359" s="25">
        <f t="shared" si="42"/>
        <v>145.5108359133127</v>
      </c>
      <c r="K359" s="26">
        <f t="shared" si="43"/>
        <v>147</v>
      </c>
      <c r="L359" s="22"/>
    </row>
    <row r="360" spans="1:12" ht="52.5" customHeight="1">
      <c r="A360" s="15">
        <v>1880</v>
      </c>
      <c r="B360" s="16" t="s">
        <v>147</v>
      </c>
      <c r="C360" s="28">
        <v>1605</v>
      </c>
      <c r="D360" s="28">
        <v>1622</v>
      </c>
      <c r="E360" s="29">
        <f aca="true" t="shared" si="44" ref="E360:E423">IF(C360=0,0,(D360/C360)*100)</f>
        <v>101.05919003115264</v>
      </c>
      <c r="F360" s="28">
        <f aca="true" t="shared" si="45" ref="F360:F423">D360-C360</f>
        <v>17</v>
      </c>
      <c r="G360" s="28">
        <v>147</v>
      </c>
      <c r="H360" s="28">
        <v>251</v>
      </c>
      <c r="I360" s="28">
        <v>137</v>
      </c>
      <c r="J360" s="29">
        <f t="shared" si="42"/>
        <v>54.581673306772906</v>
      </c>
      <c r="K360" s="39">
        <f t="shared" si="43"/>
        <v>-114</v>
      </c>
      <c r="L360" s="20" t="s">
        <v>41</v>
      </c>
    </row>
    <row r="361" spans="1:12" ht="15.75" customHeight="1">
      <c r="A361" s="15"/>
      <c r="B361" s="23" t="s">
        <v>28</v>
      </c>
      <c r="C361" s="17">
        <v>1605</v>
      </c>
      <c r="D361" s="17">
        <v>1622</v>
      </c>
      <c r="E361" s="18">
        <f t="shared" si="44"/>
        <v>101.05919003115264</v>
      </c>
      <c r="F361" s="17">
        <f t="shared" si="45"/>
        <v>17</v>
      </c>
      <c r="G361" s="17">
        <v>147</v>
      </c>
      <c r="H361" s="17">
        <v>251</v>
      </c>
      <c r="I361" s="17">
        <v>137</v>
      </c>
      <c r="J361" s="18">
        <f t="shared" si="42"/>
        <v>54.581673306772906</v>
      </c>
      <c r="K361" s="19">
        <f t="shared" si="43"/>
        <v>-114</v>
      </c>
      <c r="L361" s="63"/>
    </row>
    <row r="362" spans="1:12" ht="15.75" customHeight="1">
      <c r="A362" s="15"/>
      <c r="B362" s="32" t="s">
        <v>29</v>
      </c>
      <c r="C362" s="22">
        <v>11</v>
      </c>
      <c r="D362" s="22">
        <v>26</v>
      </c>
      <c r="E362" s="25">
        <f t="shared" si="44"/>
        <v>236.36363636363637</v>
      </c>
      <c r="F362" s="22">
        <f t="shared" si="45"/>
        <v>15</v>
      </c>
      <c r="G362" s="22">
        <v>2</v>
      </c>
      <c r="H362" s="22">
        <v>0</v>
      </c>
      <c r="I362" s="22">
        <v>1</v>
      </c>
      <c r="J362" s="25"/>
      <c r="K362" s="26">
        <f t="shared" si="43"/>
        <v>1</v>
      </c>
      <c r="L362" s="34"/>
    </row>
    <row r="363" spans="1:12" ht="39.75" customHeight="1">
      <c r="A363" s="15">
        <v>1890</v>
      </c>
      <c r="B363" s="44" t="s">
        <v>148</v>
      </c>
      <c r="C363" s="28">
        <v>9513122</v>
      </c>
      <c r="D363" s="20">
        <v>9709104</v>
      </c>
      <c r="E363" s="29">
        <f t="shared" si="44"/>
        <v>102.06012284926021</v>
      </c>
      <c r="F363" s="28">
        <f t="shared" si="45"/>
        <v>195982</v>
      </c>
      <c r="G363" s="28">
        <v>842689</v>
      </c>
      <c r="H363" s="28">
        <v>852960</v>
      </c>
      <c r="I363" s="28">
        <v>925227</v>
      </c>
      <c r="J363" s="29">
        <f t="shared" si="42"/>
        <v>108.4724957794035</v>
      </c>
      <c r="K363" s="30">
        <f t="shared" si="43"/>
        <v>72267</v>
      </c>
      <c r="L363" s="28" t="s">
        <v>41</v>
      </c>
    </row>
    <row r="364" spans="1:12" ht="15.75" customHeight="1">
      <c r="A364" s="15"/>
      <c r="B364" s="44" t="s">
        <v>27</v>
      </c>
      <c r="C364" s="17">
        <v>22849</v>
      </c>
      <c r="D364" s="17">
        <v>28070</v>
      </c>
      <c r="E364" s="18">
        <f t="shared" si="44"/>
        <v>122.85001531795703</v>
      </c>
      <c r="F364" s="17">
        <f t="shared" si="45"/>
        <v>5221</v>
      </c>
      <c r="G364" s="17">
        <v>2214</v>
      </c>
      <c r="H364" s="17">
        <v>2418</v>
      </c>
      <c r="I364" s="17">
        <v>2707</v>
      </c>
      <c r="J364" s="18">
        <f t="shared" si="42"/>
        <v>111.9520264681555</v>
      </c>
      <c r="K364" s="19">
        <f t="shared" si="43"/>
        <v>289</v>
      </c>
      <c r="L364" s="22"/>
    </row>
    <row r="365" spans="1:12" ht="15.75" customHeight="1">
      <c r="A365" s="15"/>
      <c r="B365" s="61" t="s">
        <v>28</v>
      </c>
      <c r="C365" s="17">
        <v>9490273</v>
      </c>
      <c r="D365" s="17">
        <v>9681034</v>
      </c>
      <c r="E365" s="18">
        <f t="shared" si="44"/>
        <v>102.01006862500162</v>
      </c>
      <c r="F365" s="17">
        <f t="shared" si="45"/>
        <v>190761</v>
      </c>
      <c r="G365" s="17">
        <v>840475</v>
      </c>
      <c r="H365" s="17">
        <v>850542</v>
      </c>
      <c r="I365" s="17">
        <v>922520</v>
      </c>
      <c r="J365" s="18">
        <f t="shared" si="42"/>
        <v>108.46260384554789</v>
      </c>
      <c r="K365" s="19">
        <f t="shared" si="43"/>
        <v>71978</v>
      </c>
      <c r="L365" s="22"/>
    </row>
    <row r="366" spans="1:12" ht="15.75" customHeight="1">
      <c r="A366" s="15"/>
      <c r="B366" s="32" t="s">
        <v>29</v>
      </c>
      <c r="C366" s="17">
        <v>8200153</v>
      </c>
      <c r="D366" s="22">
        <v>8301398</v>
      </c>
      <c r="E366" s="25">
        <f t="shared" si="44"/>
        <v>101.23467208477695</v>
      </c>
      <c r="F366" s="22">
        <f t="shared" si="45"/>
        <v>101245</v>
      </c>
      <c r="G366" s="22">
        <v>728837</v>
      </c>
      <c r="H366" s="22">
        <v>725458</v>
      </c>
      <c r="I366" s="22">
        <v>793104</v>
      </c>
      <c r="J366" s="25">
        <f t="shared" si="42"/>
        <v>109.32459218865876</v>
      </c>
      <c r="K366" s="26">
        <f t="shared" si="43"/>
        <v>67646</v>
      </c>
      <c r="L366" s="22"/>
    </row>
    <row r="367" spans="1:12" ht="15" customHeight="1">
      <c r="A367" s="96"/>
      <c r="B367" s="66" t="s">
        <v>25</v>
      </c>
      <c r="C367" s="77"/>
      <c r="D367" s="34"/>
      <c r="E367" s="35"/>
      <c r="F367" s="34"/>
      <c r="G367" s="34"/>
      <c r="H367" s="34"/>
      <c r="I367" s="34"/>
      <c r="J367" s="35"/>
      <c r="K367" s="41"/>
      <c r="L367" s="77"/>
    </row>
    <row r="368" spans="1:12" ht="54.75" customHeight="1">
      <c r="A368" s="97">
        <v>1900</v>
      </c>
      <c r="B368" s="98" t="s">
        <v>149</v>
      </c>
      <c r="C368" s="20">
        <v>9490273</v>
      </c>
      <c r="D368" s="28">
        <v>9681034</v>
      </c>
      <c r="E368" s="29">
        <f t="shared" si="44"/>
        <v>102.01006862500162</v>
      </c>
      <c r="F368" s="28">
        <f t="shared" si="45"/>
        <v>190761</v>
      </c>
      <c r="G368" s="28">
        <v>840475</v>
      </c>
      <c r="H368" s="28">
        <v>850542</v>
      </c>
      <c r="I368" s="28">
        <v>922520</v>
      </c>
      <c r="J368" s="29">
        <f t="shared" si="42"/>
        <v>108.46260384554789</v>
      </c>
      <c r="K368" s="30">
        <f t="shared" si="43"/>
        <v>71978</v>
      </c>
      <c r="L368" s="20" t="s">
        <v>41</v>
      </c>
    </row>
    <row r="369" spans="1:12" ht="15.75" customHeight="1">
      <c r="A369" s="97"/>
      <c r="B369" s="23" t="s">
        <v>28</v>
      </c>
      <c r="C369" s="17">
        <v>9490273</v>
      </c>
      <c r="D369" s="28">
        <v>9681034</v>
      </c>
      <c r="E369" s="18">
        <f t="shared" si="44"/>
        <v>102.01006862500162</v>
      </c>
      <c r="F369" s="17">
        <f t="shared" si="45"/>
        <v>190761</v>
      </c>
      <c r="G369" s="28">
        <v>840475</v>
      </c>
      <c r="H369" s="28">
        <v>850542</v>
      </c>
      <c r="I369" s="28">
        <v>922520</v>
      </c>
      <c r="J369" s="18">
        <f t="shared" si="42"/>
        <v>108.46260384554789</v>
      </c>
      <c r="K369" s="19">
        <f t="shared" si="43"/>
        <v>71978</v>
      </c>
      <c r="L369" s="22"/>
    </row>
    <row r="370" spans="1:12" ht="15.75" customHeight="1">
      <c r="A370" s="97"/>
      <c r="B370" s="32" t="s">
        <v>29</v>
      </c>
      <c r="C370" s="22">
        <v>8200153</v>
      </c>
      <c r="D370" s="22">
        <v>8301398</v>
      </c>
      <c r="E370" s="25">
        <f t="shared" si="44"/>
        <v>101.23467208477695</v>
      </c>
      <c r="F370" s="22">
        <f t="shared" si="45"/>
        <v>101245</v>
      </c>
      <c r="G370" s="22">
        <v>728837</v>
      </c>
      <c r="H370" s="22">
        <v>725458</v>
      </c>
      <c r="I370" s="22">
        <v>793104</v>
      </c>
      <c r="J370" s="25">
        <f t="shared" si="42"/>
        <v>109.32459218865876</v>
      </c>
      <c r="K370" s="26">
        <f t="shared" si="43"/>
        <v>67646</v>
      </c>
      <c r="L370" s="22"/>
    </row>
    <row r="371" spans="1:12" ht="39.75" customHeight="1">
      <c r="A371" s="97">
        <v>1910</v>
      </c>
      <c r="B371" s="99" t="s">
        <v>150</v>
      </c>
      <c r="C371" s="28">
        <v>22849</v>
      </c>
      <c r="D371" s="28">
        <v>28070</v>
      </c>
      <c r="E371" s="29">
        <f t="shared" si="44"/>
        <v>122.85001531795703</v>
      </c>
      <c r="F371" s="28">
        <f t="shared" si="45"/>
        <v>5221</v>
      </c>
      <c r="G371" s="28">
        <v>2214</v>
      </c>
      <c r="H371" s="28">
        <v>2418</v>
      </c>
      <c r="I371" s="28">
        <v>2707</v>
      </c>
      <c r="J371" s="29">
        <f t="shared" si="42"/>
        <v>111.9520264681555</v>
      </c>
      <c r="K371" s="30">
        <f t="shared" si="43"/>
        <v>289</v>
      </c>
      <c r="L371" s="20" t="s">
        <v>41</v>
      </c>
    </row>
    <row r="372" spans="1:12" ht="15.75" customHeight="1">
      <c r="A372" s="97"/>
      <c r="B372" s="54" t="s">
        <v>27</v>
      </c>
      <c r="C372" s="22">
        <v>22849</v>
      </c>
      <c r="D372" s="22">
        <v>28070</v>
      </c>
      <c r="E372" s="25">
        <f t="shared" si="44"/>
        <v>122.85001531795703</v>
      </c>
      <c r="F372" s="22">
        <f t="shared" si="45"/>
        <v>5221</v>
      </c>
      <c r="G372" s="22">
        <v>2214</v>
      </c>
      <c r="H372" s="22">
        <v>2418</v>
      </c>
      <c r="I372" s="22">
        <v>2707</v>
      </c>
      <c r="J372" s="25">
        <f t="shared" si="42"/>
        <v>111.9520264681555</v>
      </c>
      <c r="K372" s="26">
        <f t="shared" si="43"/>
        <v>289</v>
      </c>
      <c r="L372" s="22"/>
    </row>
    <row r="373" spans="1:12" ht="102.75" customHeight="1">
      <c r="A373" s="15">
        <v>1920</v>
      </c>
      <c r="B373" s="16" t="s">
        <v>151</v>
      </c>
      <c r="C373" s="28">
        <v>3043573</v>
      </c>
      <c r="D373" s="28">
        <v>3136129</v>
      </c>
      <c r="E373" s="29">
        <f t="shared" si="44"/>
        <v>103.04103105133342</v>
      </c>
      <c r="F373" s="28">
        <f t="shared" si="45"/>
        <v>92556</v>
      </c>
      <c r="G373" s="28">
        <v>269701</v>
      </c>
      <c r="H373" s="28">
        <v>285505</v>
      </c>
      <c r="I373" s="28">
        <v>329218</v>
      </c>
      <c r="J373" s="29">
        <f t="shared" si="42"/>
        <v>115.31076513546172</v>
      </c>
      <c r="K373" s="30">
        <f t="shared" si="43"/>
        <v>43713</v>
      </c>
      <c r="L373" s="28" t="s">
        <v>41</v>
      </c>
    </row>
    <row r="374" spans="1:12" ht="15.75" customHeight="1">
      <c r="A374" s="15"/>
      <c r="B374" s="84" t="s">
        <v>27</v>
      </c>
      <c r="C374" s="22">
        <v>3043573</v>
      </c>
      <c r="D374" s="22">
        <v>3136129</v>
      </c>
      <c r="E374" s="25">
        <f t="shared" si="44"/>
        <v>103.04103105133342</v>
      </c>
      <c r="F374" s="22">
        <f t="shared" si="45"/>
        <v>92556</v>
      </c>
      <c r="G374" s="22">
        <v>269701</v>
      </c>
      <c r="H374" s="22">
        <v>285505</v>
      </c>
      <c r="I374" s="22">
        <v>329218</v>
      </c>
      <c r="J374" s="25">
        <f t="shared" si="42"/>
        <v>115.31076513546172</v>
      </c>
      <c r="K374" s="26">
        <f t="shared" si="43"/>
        <v>43713</v>
      </c>
      <c r="L374" s="22"/>
    </row>
    <row r="375" spans="1:12" ht="64.5" customHeight="1">
      <c r="A375" s="15">
        <v>1930</v>
      </c>
      <c r="B375" s="16" t="s">
        <v>152</v>
      </c>
      <c r="C375" s="28">
        <v>1217</v>
      </c>
      <c r="D375" s="28">
        <v>1280</v>
      </c>
      <c r="E375" s="29">
        <f t="shared" si="44"/>
        <v>105.17666392769105</v>
      </c>
      <c r="F375" s="28">
        <f t="shared" si="45"/>
        <v>63</v>
      </c>
      <c r="G375" s="28">
        <v>207</v>
      </c>
      <c r="H375" s="28">
        <v>128</v>
      </c>
      <c r="I375" s="28">
        <v>246</v>
      </c>
      <c r="J375" s="29">
        <f t="shared" si="42"/>
        <v>192.1875</v>
      </c>
      <c r="K375" s="30">
        <f t="shared" si="43"/>
        <v>118</v>
      </c>
      <c r="L375" s="28" t="s">
        <v>41</v>
      </c>
    </row>
    <row r="376" spans="1:12" ht="15.75" customHeight="1">
      <c r="A376" s="15"/>
      <c r="B376" s="54" t="s">
        <v>27</v>
      </c>
      <c r="C376" s="22">
        <v>1217</v>
      </c>
      <c r="D376" s="22">
        <v>1280</v>
      </c>
      <c r="E376" s="25">
        <f t="shared" si="44"/>
        <v>105.17666392769105</v>
      </c>
      <c r="F376" s="22">
        <f t="shared" si="45"/>
        <v>63</v>
      </c>
      <c r="G376" s="22">
        <v>207</v>
      </c>
      <c r="H376" s="22">
        <v>128</v>
      </c>
      <c r="I376" s="22">
        <v>246</v>
      </c>
      <c r="J376" s="25">
        <f t="shared" si="42"/>
        <v>192.1875</v>
      </c>
      <c r="K376" s="26">
        <f t="shared" si="43"/>
        <v>118</v>
      </c>
      <c r="L376" s="22"/>
    </row>
    <row r="377" spans="1:12" ht="66" customHeight="1">
      <c r="A377" s="15">
        <v>1940</v>
      </c>
      <c r="B377" s="16" t="s">
        <v>153</v>
      </c>
      <c r="C377" s="28">
        <v>-1992</v>
      </c>
      <c r="D377" s="28">
        <v>1291</v>
      </c>
      <c r="E377" s="29"/>
      <c r="F377" s="28">
        <f t="shared" si="45"/>
        <v>3283</v>
      </c>
      <c r="G377" s="28">
        <v>541</v>
      </c>
      <c r="H377" s="28">
        <v>110</v>
      </c>
      <c r="I377" s="28">
        <v>-328</v>
      </c>
      <c r="J377" s="29"/>
      <c r="K377" s="30">
        <f t="shared" si="43"/>
        <v>-438</v>
      </c>
      <c r="L377" s="28" t="s">
        <v>41</v>
      </c>
    </row>
    <row r="378" spans="1:12" ht="15.75" customHeight="1">
      <c r="A378" s="15"/>
      <c r="B378" s="54" t="s">
        <v>27</v>
      </c>
      <c r="C378" s="22">
        <v>-1992</v>
      </c>
      <c r="D378" s="22">
        <v>1291</v>
      </c>
      <c r="E378" s="25"/>
      <c r="F378" s="22">
        <f t="shared" si="45"/>
        <v>3283</v>
      </c>
      <c r="G378" s="22">
        <v>541</v>
      </c>
      <c r="H378" s="22">
        <v>110</v>
      </c>
      <c r="I378" s="22">
        <v>-328</v>
      </c>
      <c r="J378" s="25"/>
      <c r="K378" s="26">
        <f t="shared" si="43"/>
        <v>-438</v>
      </c>
      <c r="L378" s="22"/>
    </row>
    <row r="379" spans="1:12" ht="54" customHeight="1">
      <c r="A379" s="15">
        <v>1950</v>
      </c>
      <c r="B379" s="55" t="s">
        <v>154</v>
      </c>
      <c r="C379" s="28">
        <v>57041</v>
      </c>
      <c r="D379" s="28">
        <v>32840</v>
      </c>
      <c r="E379" s="29">
        <f t="shared" si="44"/>
        <v>57.572623200855524</v>
      </c>
      <c r="F379" s="28">
        <f t="shared" si="45"/>
        <v>-24201</v>
      </c>
      <c r="G379" s="28">
        <v>1862</v>
      </c>
      <c r="H379" s="28">
        <v>2219</v>
      </c>
      <c r="I379" s="28">
        <v>739</v>
      </c>
      <c r="J379" s="29">
        <f t="shared" si="42"/>
        <v>33.30328977016674</v>
      </c>
      <c r="K379" s="30">
        <f t="shared" si="43"/>
        <v>-1480</v>
      </c>
      <c r="L379" s="20" t="s">
        <v>41</v>
      </c>
    </row>
    <row r="380" spans="1:12" ht="15.75" customHeight="1">
      <c r="A380" s="15"/>
      <c r="B380" s="54" t="s">
        <v>27</v>
      </c>
      <c r="C380" s="22">
        <v>57041</v>
      </c>
      <c r="D380" s="22">
        <v>32840</v>
      </c>
      <c r="E380" s="25">
        <f t="shared" si="44"/>
        <v>57.572623200855524</v>
      </c>
      <c r="F380" s="22">
        <f t="shared" si="45"/>
        <v>-24201</v>
      </c>
      <c r="G380" s="22">
        <v>1862</v>
      </c>
      <c r="H380" s="22">
        <v>2219</v>
      </c>
      <c r="I380" s="22">
        <v>739</v>
      </c>
      <c r="J380" s="25">
        <f t="shared" si="42"/>
        <v>33.30328977016674</v>
      </c>
      <c r="K380" s="26">
        <f t="shared" si="43"/>
        <v>-1480</v>
      </c>
      <c r="L380" s="22"/>
    </row>
    <row r="381" spans="1:12" ht="79.5" customHeight="1">
      <c r="A381" s="15">
        <v>1970</v>
      </c>
      <c r="B381" s="16" t="s">
        <v>155</v>
      </c>
      <c r="C381" s="28">
        <v>2238759</v>
      </c>
      <c r="D381" s="28">
        <v>2613925</v>
      </c>
      <c r="E381" s="29">
        <f t="shared" si="44"/>
        <v>116.75776624460248</v>
      </c>
      <c r="F381" s="28">
        <f t="shared" si="45"/>
        <v>375166</v>
      </c>
      <c r="G381" s="28">
        <v>813414</v>
      </c>
      <c r="H381" s="28">
        <v>65893</v>
      </c>
      <c r="I381" s="28">
        <v>159991</v>
      </c>
      <c r="J381" s="29">
        <f t="shared" si="42"/>
        <v>242.80424324283308</v>
      </c>
      <c r="K381" s="39">
        <f t="shared" si="43"/>
        <v>94098</v>
      </c>
      <c r="L381" s="20">
        <v>1058539</v>
      </c>
    </row>
    <row r="382" spans="1:12" ht="15.75" customHeight="1">
      <c r="A382" s="15"/>
      <c r="B382" s="21" t="s">
        <v>17</v>
      </c>
      <c r="C382" s="17">
        <v>308218</v>
      </c>
      <c r="D382" s="28">
        <v>722737</v>
      </c>
      <c r="E382" s="18">
        <f t="shared" si="44"/>
        <v>234.4889007131316</v>
      </c>
      <c r="F382" s="17">
        <f t="shared" si="45"/>
        <v>414519</v>
      </c>
      <c r="G382" s="28">
        <v>170567</v>
      </c>
      <c r="H382" s="28">
        <v>10912</v>
      </c>
      <c r="I382" s="28">
        <v>29038</v>
      </c>
      <c r="J382" s="18">
        <f t="shared" si="42"/>
        <v>266.11070381231673</v>
      </c>
      <c r="K382" s="19">
        <f t="shared" si="43"/>
        <v>18126</v>
      </c>
      <c r="L382" s="22"/>
    </row>
    <row r="383" spans="1:12" ht="15.75" customHeight="1">
      <c r="A383" s="15"/>
      <c r="B383" s="23" t="s">
        <v>22</v>
      </c>
      <c r="C383" s="17">
        <v>1930541</v>
      </c>
      <c r="D383" s="17">
        <v>1891188</v>
      </c>
      <c r="E383" s="18">
        <f t="shared" si="44"/>
        <v>97.96155585403262</v>
      </c>
      <c r="F383" s="17">
        <f t="shared" si="45"/>
        <v>-39353</v>
      </c>
      <c r="G383" s="17">
        <v>642847</v>
      </c>
      <c r="H383" s="17">
        <v>54981</v>
      </c>
      <c r="I383" s="17">
        <v>130953</v>
      </c>
      <c r="J383" s="18">
        <f t="shared" si="42"/>
        <v>238.17864353140178</v>
      </c>
      <c r="K383" s="19">
        <f t="shared" si="43"/>
        <v>75972</v>
      </c>
      <c r="L383" s="22"/>
    </row>
    <row r="384" spans="1:12" ht="15.75" customHeight="1">
      <c r="A384" s="15"/>
      <c r="B384" s="32" t="s">
        <v>23</v>
      </c>
      <c r="C384" s="22">
        <v>711385</v>
      </c>
      <c r="D384" s="34">
        <v>485181</v>
      </c>
      <c r="E384" s="25">
        <f t="shared" si="44"/>
        <v>68.20230957920114</v>
      </c>
      <c r="F384" s="22">
        <f t="shared" si="45"/>
        <v>-226204</v>
      </c>
      <c r="G384" s="34">
        <v>260896</v>
      </c>
      <c r="H384" s="34">
        <v>17850</v>
      </c>
      <c r="I384" s="34">
        <v>66124</v>
      </c>
      <c r="J384" s="25">
        <f t="shared" si="42"/>
        <v>370.4425770308123</v>
      </c>
      <c r="K384" s="26">
        <f t="shared" si="43"/>
        <v>48274</v>
      </c>
      <c r="L384" s="22"/>
    </row>
    <row r="385" spans="1:12" ht="40.5" customHeight="1">
      <c r="A385" s="15">
        <v>1980</v>
      </c>
      <c r="B385" s="16" t="s">
        <v>156</v>
      </c>
      <c r="C385" s="28">
        <v>-115035</v>
      </c>
      <c r="D385" s="28">
        <v>-68255</v>
      </c>
      <c r="E385" s="29"/>
      <c r="F385" s="28">
        <f t="shared" si="45"/>
        <v>46780</v>
      </c>
      <c r="G385" s="28">
        <v>-5327</v>
      </c>
      <c r="H385" s="28">
        <v>15455</v>
      </c>
      <c r="I385" s="28">
        <v>-23237</v>
      </c>
      <c r="J385" s="68"/>
      <c r="K385" s="30">
        <f t="shared" si="43"/>
        <v>-38692</v>
      </c>
      <c r="L385" s="20">
        <v>-39066</v>
      </c>
    </row>
    <row r="386" spans="1:12" ht="15.75" customHeight="1">
      <c r="A386" s="15"/>
      <c r="B386" s="23" t="s">
        <v>22</v>
      </c>
      <c r="C386" s="17">
        <v>-115035</v>
      </c>
      <c r="D386" s="28">
        <v>-68255</v>
      </c>
      <c r="E386" s="18"/>
      <c r="F386" s="17">
        <f t="shared" si="45"/>
        <v>46780</v>
      </c>
      <c r="G386" s="28">
        <v>-5327</v>
      </c>
      <c r="H386" s="28">
        <v>15455</v>
      </c>
      <c r="I386" s="28">
        <v>-23237</v>
      </c>
      <c r="J386" s="18"/>
      <c r="K386" s="19">
        <f t="shared" si="43"/>
        <v>-38692</v>
      </c>
      <c r="L386" s="22"/>
    </row>
    <row r="387" spans="1:12" ht="15.75" customHeight="1">
      <c r="A387" s="15"/>
      <c r="B387" s="32" t="s">
        <v>23</v>
      </c>
      <c r="C387" s="22">
        <v>-12913</v>
      </c>
      <c r="D387" s="22">
        <v>-25771</v>
      </c>
      <c r="E387" s="25"/>
      <c r="F387" s="22">
        <f t="shared" si="45"/>
        <v>-12858</v>
      </c>
      <c r="G387" s="22">
        <v>-1268</v>
      </c>
      <c r="H387" s="22">
        <v>-570</v>
      </c>
      <c r="I387" s="22">
        <v>-2637</v>
      </c>
      <c r="J387" s="25"/>
      <c r="K387" s="26">
        <f t="shared" si="43"/>
        <v>-2067</v>
      </c>
      <c r="L387" s="22"/>
    </row>
    <row r="388" spans="1:12" ht="15" customHeight="1">
      <c r="A388" s="100"/>
      <c r="B388" s="66" t="s">
        <v>25</v>
      </c>
      <c r="C388" s="34"/>
      <c r="D388" s="34"/>
      <c r="E388" s="35"/>
      <c r="F388" s="34"/>
      <c r="G388" s="34"/>
      <c r="H388" s="34"/>
      <c r="I388" s="34"/>
      <c r="J388" s="35"/>
      <c r="K388" s="67"/>
      <c r="L388" s="60"/>
    </row>
    <row r="389" spans="1:12" ht="78" customHeight="1">
      <c r="A389" s="64">
        <v>1982</v>
      </c>
      <c r="B389" s="16" t="s">
        <v>157</v>
      </c>
      <c r="C389" s="28">
        <v>-1192</v>
      </c>
      <c r="D389" s="28">
        <v>-104</v>
      </c>
      <c r="E389" s="29"/>
      <c r="F389" s="28">
        <f t="shared" si="45"/>
        <v>1088</v>
      </c>
      <c r="G389" s="28">
        <v>13</v>
      </c>
      <c r="H389" s="28">
        <v>16</v>
      </c>
      <c r="I389" s="28">
        <v>8</v>
      </c>
      <c r="J389" s="29">
        <f t="shared" si="42"/>
        <v>50</v>
      </c>
      <c r="K389" s="30">
        <f t="shared" si="43"/>
        <v>-8</v>
      </c>
      <c r="L389" s="20">
        <v>-85</v>
      </c>
    </row>
    <row r="390" spans="1:12" ht="15.75" customHeight="1">
      <c r="A390" s="64"/>
      <c r="B390" s="23" t="s">
        <v>28</v>
      </c>
      <c r="C390" s="28">
        <v>-1192</v>
      </c>
      <c r="D390" s="28">
        <v>-104</v>
      </c>
      <c r="E390" s="18"/>
      <c r="F390" s="17">
        <f t="shared" si="45"/>
        <v>1088</v>
      </c>
      <c r="G390" s="28">
        <v>13</v>
      </c>
      <c r="H390" s="28">
        <v>16</v>
      </c>
      <c r="I390" s="28">
        <v>8</v>
      </c>
      <c r="J390" s="18">
        <f t="shared" si="42"/>
        <v>50</v>
      </c>
      <c r="K390" s="19">
        <f t="shared" si="43"/>
        <v>-8</v>
      </c>
      <c r="L390" s="62"/>
    </row>
    <row r="391" spans="1:12" ht="15.75" customHeight="1">
      <c r="A391" s="64"/>
      <c r="B391" s="32" t="s">
        <v>29</v>
      </c>
      <c r="C391" s="22">
        <v>0</v>
      </c>
      <c r="D391" s="22">
        <v>0</v>
      </c>
      <c r="E391" s="25">
        <f t="shared" si="44"/>
        <v>0</v>
      </c>
      <c r="F391" s="22">
        <f t="shared" si="45"/>
        <v>0</v>
      </c>
      <c r="G391" s="22">
        <v>0</v>
      </c>
      <c r="H391" s="22">
        <v>0</v>
      </c>
      <c r="I391" s="22">
        <v>0</v>
      </c>
      <c r="J391" s="25">
        <f t="shared" si="42"/>
        <v>0</v>
      </c>
      <c r="K391" s="26">
        <f t="shared" si="43"/>
        <v>0</v>
      </c>
      <c r="L391" s="62"/>
    </row>
    <row r="392" spans="1:12" ht="54" customHeight="1">
      <c r="A392" s="64">
        <v>1984</v>
      </c>
      <c r="B392" s="55" t="s">
        <v>158</v>
      </c>
      <c r="C392" s="28">
        <v>-75065</v>
      </c>
      <c r="D392" s="28">
        <v>-40228</v>
      </c>
      <c r="E392" s="29"/>
      <c r="F392" s="28">
        <f t="shared" si="45"/>
        <v>34837</v>
      </c>
      <c r="G392" s="28">
        <v>-5436</v>
      </c>
      <c r="H392" s="28">
        <v>19744</v>
      </c>
      <c r="I392" s="28">
        <v>-10600</v>
      </c>
      <c r="J392" s="29"/>
      <c r="K392" s="30">
        <f t="shared" si="43"/>
        <v>-30344</v>
      </c>
      <c r="L392" s="20">
        <v>27777</v>
      </c>
    </row>
    <row r="393" spans="1:12" ht="15.75" customHeight="1">
      <c r="A393" s="64"/>
      <c r="B393" s="23" t="s">
        <v>28</v>
      </c>
      <c r="C393" s="28">
        <v>-75065</v>
      </c>
      <c r="D393" s="28">
        <v>-40228</v>
      </c>
      <c r="E393" s="18"/>
      <c r="F393" s="17">
        <f t="shared" si="45"/>
        <v>34837</v>
      </c>
      <c r="G393" s="28">
        <v>-5436</v>
      </c>
      <c r="H393" s="28">
        <v>19744</v>
      </c>
      <c r="I393" s="28">
        <v>-10600</v>
      </c>
      <c r="J393" s="18"/>
      <c r="K393" s="19">
        <f t="shared" si="43"/>
        <v>-30344</v>
      </c>
      <c r="L393" s="62"/>
    </row>
    <row r="394" spans="1:12" ht="15.75" customHeight="1">
      <c r="A394" s="64"/>
      <c r="B394" s="32" t="s">
        <v>29</v>
      </c>
      <c r="C394" s="22">
        <v>2011</v>
      </c>
      <c r="D394" s="22">
        <v>-17560</v>
      </c>
      <c r="E394" s="25"/>
      <c r="F394" s="22">
        <f t="shared" si="45"/>
        <v>-19571</v>
      </c>
      <c r="G394" s="22">
        <v>-1695</v>
      </c>
      <c r="H394" s="22">
        <v>3665</v>
      </c>
      <c r="I394" s="22">
        <v>-4066</v>
      </c>
      <c r="J394" s="25"/>
      <c r="K394" s="26">
        <f t="shared" si="43"/>
        <v>-7731</v>
      </c>
      <c r="L394" s="62"/>
    </row>
    <row r="395" spans="1:12" ht="54" customHeight="1">
      <c r="A395" s="64">
        <v>1986</v>
      </c>
      <c r="B395" s="55" t="s">
        <v>159</v>
      </c>
      <c r="C395" s="28">
        <v>-38778</v>
      </c>
      <c r="D395" s="28">
        <v>-27923</v>
      </c>
      <c r="E395" s="29"/>
      <c r="F395" s="28">
        <f t="shared" si="45"/>
        <v>10855</v>
      </c>
      <c r="G395" s="28">
        <v>96</v>
      </c>
      <c r="H395" s="28">
        <v>-4305</v>
      </c>
      <c r="I395" s="28">
        <v>-12645</v>
      </c>
      <c r="J395" s="29"/>
      <c r="K395" s="30">
        <f t="shared" si="43"/>
        <v>-8340</v>
      </c>
      <c r="L395" s="20">
        <v>-66758</v>
      </c>
    </row>
    <row r="396" spans="1:12" ht="15.75" customHeight="1">
      <c r="A396" s="64"/>
      <c r="B396" s="101" t="s">
        <v>28</v>
      </c>
      <c r="C396" s="17">
        <v>-38778</v>
      </c>
      <c r="D396" s="17">
        <v>-27923</v>
      </c>
      <c r="E396" s="18"/>
      <c r="F396" s="17">
        <f t="shared" si="45"/>
        <v>10855</v>
      </c>
      <c r="G396" s="17">
        <v>96</v>
      </c>
      <c r="H396" s="17">
        <v>-4305</v>
      </c>
      <c r="I396" s="17">
        <v>-12645</v>
      </c>
      <c r="J396" s="18"/>
      <c r="K396" s="19">
        <f t="shared" si="43"/>
        <v>-8340</v>
      </c>
      <c r="L396" s="62"/>
    </row>
    <row r="397" spans="1:12" ht="15.75" customHeight="1">
      <c r="A397" s="64"/>
      <c r="B397" s="32" t="s">
        <v>29</v>
      </c>
      <c r="C397" s="34">
        <v>-14924</v>
      </c>
      <c r="D397" s="34">
        <v>-8211</v>
      </c>
      <c r="E397" s="25"/>
      <c r="F397" s="22">
        <f t="shared" si="45"/>
        <v>6713</v>
      </c>
      <c r="G397" s="34">
        <v>427</v>
      </c>
      <c r="H397" s="34">
        <v>-4235</v>
      </c>
      <c r="I397" s="34">
        <v>1429</v>
      </c>
      <c r="J397" s="25"/>
      <c r="K397" s="26">
        <f t="shared" si="43"/>
        <v>5664</v>
      </c>
      <c r="L397" s="62"/>
    </row>
    <row r="398" spans="1:12" ht="18" customHeight="1">
      <c r="A398" s="15">
        <v>1990</v>
      </c>
      <c r="B398" s="55" t="s">
        <v>160</v>
      </c>
      <c r="C398" s="28">
        <v>-13980</v>
      </c>
      <c r="D398" s="28">
        <v>49175</v>
      </c>
      <c r="E398" s="29"/>
      <c r="F398" s="28">
        <f t="shared" si="45"/>
        <v>63155</v>
      </c>
      <c r="G398" s="28">
        <v>-38917</v>
      </c>
      <c r="H398" s="28">
        <v>2869</v>
      </c>
      <c r="I398" s="28">
        <v>9386</v>
      </c>
      <c r="J398" s="29">
        <f t="shared" si="42"/>
        <v>327.15231788079467</v>
      </c>
      <c r="K398" s="30">
        <f t="shared" si="43"/>
        <v>6517</v>
      </c>
      <c r="L398" s="20">
        <v>63241</v>
      </c>
    </row>
    <row r="399" spans="1:12" ht="15.75" customHeight="1">
      <c r="A399" s="15"/>
      <c r="B399" s="21" t="s">
        <v>17</v>
      </c>
      <c r="C399" s="28">
        <v>-15254</v>
      </c>
      <c r="D399" s="28">
        <v>48776</v>
      </c>
      <c r="E399" s="18"/>
      <c r="F399" s="17">
        <f t="shared" si="45"/>
        <v>64030</v>
      </c>
      <c r="G399" s="28">
        <v>-38924</v>
      </c>
      <c r="H399" s="28">
        <v>2784</v>
      </c>
      <c r="I399" s="28">
        <v>9316</v>
      </c>
      <c r="J399" s="18">
        <f t="shared" si="42"/>
        <v>334.6264367816092</v>
      </c>
      <c r="K399" s="19">
        <f t="shared" si="43"/>
        <v>6532</v>
      </c>
      <c r="L399" s="22"/>
    </row>
    <row r="400" spans="1:12" ht="15.75" customHeight="1">
      <c r="A400" s="15"/>
      <c r="B400" s="23" t="s">
        <v>22</v>
      </c>
      <c r="C400" s="28">
        <v>1274</v>
      </c>
      <c r="D400" s="28">
        <v>399</v>
      </c>
      <c r="E400" s="18">
        <f t="shared" si="44"/>
        <v>31.318681318681318</v>
      </c>
      <c r="F400" s="17">
        <f t="shared" si="45"/>
        <v>-875</v>
      </c>
      <c r="G400" s="28">
        <v>7</v>
      </c>
      <c r="H400" s="28">
        <v>85</v>
      </c>
      <c r="I400" s="28">
        <v>70</v>
      </c>
      <c r="J400" s="18">
        <f t="shared" si="42"/>
        <v>82.35294117647058</v>
      </c>
      <c r="K400" s="19">
        <f t="shared" si="43"/>
        <v>-15</v>
      </c>
      <c r="L400" s="22"/>
    </row>
    <row r="401" spans="1:12" ht="15.75" customHeight="1">
      <c r="A401" s="15"/>
      <c r="B401" s="32" t="s">
        <v>23</v>
      </c>
      <c r="C401" s="22">
        <v>0</v>
      </c>
      <c r="D401" s="22">
        <v>0</v>
      </c>
      <c r="E401" s="25">
        <f t="shared" si="44"/>
        <v>0</v>
      </c>
      <c r="F401" s="22">
        <f t="shared" si="45"/>
        <v>0</v>
      </c>
      <c r="G401" s="22">
        <v>0</v>
      </c>
      <c r="H401" s="22">
        <v>0</v>
      </c>
      <c r="I401" s="22">
        <v>0</v>
      </c>
      <c r="J401" s="25">
        <f t="shared" si="42"/>
        <v>0</v>
      </c>
      <c r="K401" s="26">
        <f t="shared" si="43"/>
        <v>0</v>
      </c>
      <c r="L401" s="22"/>
    </row>
    <row r="402" spans="1:12" ht="15" customHeight="1">
      <c r="A402" s="15"/>
      <c r="B402" s="66" t="s">
        <v>25</v>
      </c>
      <c r="C402" s="34"/>
      <c r="D402" s="34"/>
      <c r="E402" s="35"/>
      <c r="F402" s="34"/>
      <c r="G402" s="34"/>
      <c r="H402" s="34"/>
      <c r="I402" s="34"/>
      <c r="J402" s="35"/>
      <c r="K402" s="67"/>
      <c r="L402" s="36"/>
    </row>
    <row r="403" spans="1:12" ht="18" customHeight="1">
      <c r="A403" s="15">
        <v>1995</v>
      </c>
      <c r="B403" s="16" t="s">
        <v>161</v>
      </c>
      <c r="C403" s="20">
        <v>-17590</v>
      </c>
      <c r="D403" s="20">
        <v>46673</v>
      </c>
      <c r="E403" s="68"/>
      <c r="F403" s="20">
        <f t="shared" si="45"/>
        <v>64263</v>
      </c>
      <c r="G403" s="20">
        <v>-38924</v>
      </c>
      <c r="H403" s="20">
        <v>2252</v>
      </c>
      <c r="I403" s="70">
        <v>9336</v>
      </c>
      <c r="J403" s="68">
        <f t="shared" si="42"/>
        <v>414.56483126110123</v>
      </c>
      <c r="K403" s="39">
        <f t="shared" si="43"/>
        <v>7084</v>
      </c>
      <c r="L403" s="28">
        <v>59622</v>
      </c>
    </row>
    <row r="404" spans="1:12" ht="15.75" customHeight="1">
      <c r="A404" s="15"/>
      <c r="B404" s="54" t="s">
        <v>27</v>
      </c>
      <c r="C404" s="22">
        <v>-17590</v>
      </c>
      <c r="D404" s="22">
        <v>46673</v>
      </c>
      <c r="E404" s="25"/>
      <c r="F404" s="22">
        <f t="shared" si="45"/>
        <v>64263</v>
      </c>
      <c r="G404" s="22">
        <v>-38924</v>
      </c>
      <c r="H404" s="22">
        <v>2252</v>
      </c>
      <c r="I404" s="72">
        <v>9336</v>
      </c>
      <c r="J404" s="25">
        <f t="shared" si="42"/>
        <v>414.56483126110123</v>
      </c>
      <c r="K404" s="26">
        <f t="shared" si="43"/>
        <v>7084</v>
      </c>
      <c r="L404" s="22"/>
    </row>
    <row r="405" spans="1:12" ht="28.5" customHeight="1">
      <c r="A405" s="15">
        <v>2000</v>
      </c>
      <c r="B405" s="55" t="s">
        <v>162</v>
      </c>
      <c r="C405" s="28">
        <v>2336</v>
      </c>
      <c r="D405" s="28">
        <v>2103</v>
      </c>
      <c r="E405" s="29">
        <f t="shared" si="44"/>
        <v>90.02568493150685</v>
      </c>
      <c r="F405" s="28">
        <f t="shared" si="45"/>
        <v>-233</v>
      </c>
      <c r="G405" s="20">
        <v>0</v>
      </c>
      <c r="H405" s="20">
        <v>532</v>
      </c>
      <c r="I405" s="20">
        <v>-20</v>
      </c>
      <c r="J405" s="29"/>
      <c r="K405" s="39">
        <f t="shared" si="43"/>
        <v>-552</v>
      </c>
      <c r="L405" s="20">
        <v>3008</v>
      </c>
    </row>
    <row r="406" spans="1:12" ht="15.75" customHeight="1">
      <c r="A406" s="15"/>
      <c r="B406" s="54" t="s">
        <v>27</v>
      </c>
      <c r="C406" s="17">
        <v>2336</v>
      </c>
      <c r="D406" s="17">
        <v>2103</v>
      </c>
      <c r="E406" s="25">
        <f t="shared" si="44"/>
        <v>90.02568493150685</v>
      </c>
      <c r="F406" s="22">
        <f t="shared" si="45"/>
        <v>-233</v>
      </c>
      <c r="G406" s="17">
        <v>0</v>
      </c>
      <c r="H406" s="17">
        <v>532</v>
      </c>
      <c r="I406" s="17">
        <v>-20</v>
      </c>
      <c r="J406" s="25"/>
      <c r="K406" s="26">
        <f t="shared" si="43"/>
        <v>-552</v>
      </c>
      <c r="L406" s="22"/>
    </row>
    <row r="407" spans="1:12" ht="18" customHeight="1">
      <c r="A407" s="15">
        <v>2005</v>
      </c>
      <c r="B407" s="55" t="s">
        <v>163</v>
      </c>
      <c r="C407" s="17">
        <v>1274</v>
      </c>
      <c r="D407" s="17">
        <v>399</v>
      </c>
      <c r="E407" s="29">
        <f t="shared" si="44"/>
        <v>31.318681318681318</v>
      </c>
      <c r="F407" s="28">
        <f t="shared" si="45"/>
        <v>-875</v>
      </c>
      <c r="G407" s="17">
        <v>7</v>
      </c>
      <c r="H407" s="17">
        <v>85</v>
      </c>
      <c r="I407" s="17">
        <v>70</v>
      </c>
      <c r="J407" s="29">
        <f t="shared" si="42"/>
        <v>82.35294117647058</v>
      </c>
      <c r="K407" s="30">
        <f t="shared" si="43"/>
        <v>-15</v>
      </c>
      <c r="L407" s="28">
        <v>611</v>
      </c>
    </row>
    <row r="408" spans="1:12" ht="15.75" customHeight="1">
      <c r="A408" s="15"/>
      <c r="B408" s="23" t="s">
        <v>28</v>
      </c>
      <c r="C408" s="17">
        <v>1274</v>
      </c>
      <c r="D408" s="17">
        <v>399</v>
      </c>
      <c r="E408" s="18">
        <f t="shared" si="44"/>
        <v>31.318681318681318</v>
      </c>
      <c r="F408" s="17">
        <f t="shared" si="45"/>
        <v>-875</v>
      </c>
      <c r="G408" s="17">
        <v>7</v>
      </c>
      <c r="H408" s="17">
        <v>85</v>
      </c>
      <c r="I408" s="17">
        <v>70</v>
      </c>
      <c r="J408" s="18">
        <f t="shared" si="42"/>
        <v>82.35294117647058</v>
      </c>
      <c r="K408" s="19">
        <f t="shared" si="43"/>
        <v>-15</v>
      </c>
      <c r="L408" s="22"/>
    </row>
    <row r="409" spans="1:12" ht="15.75" customHeight="1">
      <c r="A409" s="15"/>
      <c r="B409" s="32" t="s">
        <v>29</v>
      </c>
      <c r="C409" s="22">
        <v>0</v>
      </c>
      <c r="D409" s="22">
        <v>0</v>
      </c>
      <c r="E409" s="25">
        <f t="shared" si="44"/>
        <v>0</v>
      </c>
      <c r="F409" s="22">
        <f t="shared" si="45"/>
        <v>0</v>
      </c>
      <c r="G409" s="22">
        <v>0</v>
      </c>
      <c r="H409" s="22">
        <v>0</v>
      </c>
      <c r="I409" s="22">
        <v>0</v>
      </c>
      <c r="J409" s="25">
        <f t="shared" si="42"/>
        <v>0</v>
      </c>
      <c r="K409" s="26">
        <f t="shared" si="43"/>
        <v>0</v>
      </c>
      <c r="L409" s="22"/>
    </row>
    <row r="410" spans="1:12" ht="39.75" customHeight="1">
      <c r="A410" s="15">
        <v>2010</v>
      </c>
      <c r="B410" s="16" t="s">
        <v>164</v>
      </c>
      <c r="C410" s="20">
        <v>514757</v>
      </c>
      <c r="D410" s="20">
        <v>1755966</v>
      </c>
      <c r="E410" s="29">
        <f t="shared" si="44"/>
        <v>341.1252299628757</v>
      </c>
      <c r="F410" s="28">
        <f t="shared" si="45"/>
        <v>1241209</v>
      </c>
      <c r="G410" s="28">
        <v>711456</v>
      </c>
      <c r="H410" s="28">
        <v>5229</v>
      </c>
      <c r="I410" s="28">
        <v>3352</v>
      </c>
      <c r="J410" s="29">
        <f t="shared" si="42"/>
        <v>64.10403518837254</v>
      </c>
      <c r="K410" s="30">
        <f t="shared" si="43"/>
        <v>-1877</v>
      </c>
      <c r="L410" s="20">
        <v>62117</v>
      </c>
    </row>
    <row r="411" spans="1:12" ht="15.75" customHeight="1">
      <c r="A411" s="15"/>
      <c r="B411" s="21" t="s">
        <v>17</v>
      </c>
      <c r="C411" s="17">
        <v>212206</v>
      </c>
      <c r="D411" s="17">
        <v>649263</v>
      </c>
      <c r="E411" s="18">
        <f t="shared" si="44"/>
        <v>305.95883245525573</v>
      </c>
      <c r="F411" s="17">
        <f t="shared" si="45"/>
        <v>437057</v>
      </c>
      <c r="G411" s="17">
        <v>205837</v>
      </c>
      <c r="H411" s="17">
        <v>2961</v>
      </c>
      <c r="I411" s="17">
        <v>1884</v>
      </c>
      <c r="J411" s="18">
        <f t="shared" si="42"/>
        <v>63.627152988855116</v>
      </c>
      <c r="K411" s="19">
        <f t="shared" si="43"/>
        <v>-1077</v>
      </c>
      <c r="L411" s="22"/>
    </row>
    <row r="412" spans="1:12" ht="15.75" customHeight="1">
      <c r="A412" s="15"/>
      <c r="B412" s="23" t="s">
        <v>22</v>
      </c>
      <c r="C412" s="17">
        <v>302551</v>
      </c>
      <c r="D412" s="17">
        <v>1106703</v>
      </c>
      <c r="E412" s="18">
        <f t="shared" si="44"/>
        <v>365.79056093022336</v>
      </c>
      <c r="F412" s="17">
        <f t="shared" si="45"/>
        <v>804152</v>
      </c>
      <c r="G412" s="17">
        <v>505619</v>
      </c>
      <c r="H412" s="17">
        <v>2268</v>
      </c>
      <c r="I412" s="17">
        <v>1468</v>
      </c>
      <c r="J412" s="18">
        <f t="shared" si="42"/>
        <v>64.72663139329806</v>
      </c>
      <c r="K412" s="19">
        <f t="shared" si="43"/>
        <v>-800</v>
      </c>
      <c r="L412" s="22"/>
    </row>
    <row r="413" spans="1:12" ht="15.75" customHeight="1">
      <c r="A413" s="15"/>
      <c r="B413" s="32" t="s">
        <v>23</v>
      </c>
      <c r="C413" s="22">
        <v>5253</v>
      </c>
      <c r="D413" s="22">
        <v>50099</v>
      </c>
      <c r="E413" s="25">
        <f t="shared" si="44"/>
        <v>953.7216828478964</v>
      </c>
      <c r="F413" s="22">
        <f t="shared" si="45"/>
        <v>44846</v>
      </c>
      <c r="G413" s="22">
        <v>188845</v>
      </c>
      <c r="H413" s="22">
        <v>75</v>
      </c>
      <c r="I413" s="22">
        <v>190</v>
      </c>
      <c r="J413" s="25">
        <f t="shared" si="42"/>
        <v>253.33333333333331</v>
      </c>
      <c r="K413" s="26">
        <f t="shared" si="43"/>
        <v>115</v>
      </c>
      <c r="L413" s="22"/>
    </row>
    <row r="414" spans="1:12" ht="15" customHeight="1">
      <c r="A414" s="15"/>
      <c r="B414" s="66" t="s">
        <v>25</v>
      </c>
      <c r="C414" s="34"/>
      <c r="D414" s="34"/>
      <c r="E414" s="35"/>
      <c r="F414" s="34"/>
      <c r="G414" s="34"/>
      <c r="H414" s="34"/>
      <c r="I414" s="34"/>
      <c r="J414" s="35"/>
      <c r="K414" s="67"/>
      <c r="L414" s="36"/>
    </row>
    <row r="415" spans="1:12" ht="28.5" customHeight="1">
      <c r="A415" s="15">
        <v>2020</v>
      </c>
      <c r="B415" s="16" t="s">
        <v>165</v>
      </c>
      <c r="C415" s="28">
        <v>3435</v>
      </c>
      <c r="D415" s="28">
        <v>1568</v>
      </c>
      <c r="E415" s="29">
        <f t="shared" si="44"/>
        <v>45.64774381368268</v>
      </c>
      <c r="F415" s="28">
        <f t="shared" si="45"/>
        <v>-1867</v>
      </c>
      <c r="G415" s="28">
        <v>371</v>
      </c>
      <c r="H415" s="28">
        <v>426</v>
      </c>
      <c r="I415" s="28">
        <v>-226</v>
      </c>
      <c r="J415" s="29"/>
      <c r="K415" s="30">
        <f t="shared" si="43"/>
        <v>-652</v>
      </c>
      <c r="L415" s="20">
        <v>1020</v>
      </c>
    </row>
    <row r="416" spans="1:12" ht="15.75" customHeight="1">
      <c r="A416" s="15"/>
      <c r="B416" s="23" t="s">
        <v>28</v>
      </c>
      <c r="C416" s="28">
        <v>3435</v>
      </c>
      <c r="D416" s="28">
        <v>1568</v>
      </c>
      <c r="E416" s="18">
        <f t="shared" si="44"/>
        <v>45.64774381368268</v>
      </c>
      <c r="F416" s="17">
        <f t="shared" si="45"/>
        <v>-1867</v>
      </c>
      <c r="G416" s="28">
        <v>371</v>
      </c>
      <c r="H416" s="28">
        <v>426</v>
      </c>
      <c r="I416" s="28">
        <v>-226</v>
      </c>
      <c r="J416" s="18"/>
      <c r="K416" s="19">
        <f t="shared" si="43"/>
        <v>-652</v>
      </c>
      <c r="L416" s="22"/>
    </row>
    <row r="417" spans="1:12" ht="15.75" customHeight="1">
      <c r="A417" s="15"/>
      <c r="B417" s="32" t="s">
        <v>29</v>
      </c>
      <c r="C417" s="28">
        <v>2506</v>
      </c>
      <c r="D417" s="28">
        <v>790</v>
      </c>
      <c r="E417" s="25">
        <f t="shared" si="44"/>
        <v>31.524341580207505</v>
      </c>
      <c r="F417" s="22">
        <f t="shared" si="45"/>
        <v>-1716</v>
      </c>
      <c r="G417" s="28">
        <v>195</v>
      </c>
      <c r="H417" s="28">
        <v>72</v>
      </c>
      <c r="I417" s="28">
        <v>134</v>
      </c>
      <c r="J417" s="25">
        <f t="shared" si="42"/>
        <v>186.11111111111111</v>
      </c>
      <c r="K417" s="26">
        <f t="shared" si="43"/>
        <v>62</v>
      </c>
      <c r="L417" s="22"/>
    </row>
    <row r="418" spans="1:12" ht="15" customHeight="1">
      <c r="A418" s="100"/>
      <c r="B418" s="33" t="s">
        <v>166</v>
      </c>
      <c r="C418" s="36"/>
      <c r="D418" s="36"/>
      <c r="E418" s="37"/>
      <c r="F418" s="36"/>
      <c r="G418" s="36"/>
      <c r="H418" s="36"/>
      <c r="I418" s="36"/>
      <c r="J418" s="37"/>
      <c r="K418" s="41"/>
      <c r="L418" s="60"/>
    </row>
    <row r="419" spans="1:12" ht="66" customHeight="1">
      <c r="A419" s="64">
        <v>2022</v>
      </c>
      <c r="B419" s="16" t="s">
        <v>167</v>
      </c>
      <c r="C419" s="20">
        <v>0</v>
      </c>
      <c r="D419" s="20">
        <v>0</v>
      </c>
      <c r="E419" s="68">
        <f t="shared" si="44"/>
        <v>0</v>
      </c>
      <c r="F419" s="20">
        <f t="shared" si="45"/>
        <v>0</v>
      </c>
      <c r="G419" s="20">
        <v>0</v>
      </c>
      <c r="H419" s="20">
        <v>0</v>
      </c>
      <c r="I419" s="70">
        <v>0</v>
      </c>
      <c r="J419" s="29">
        <f aca="true" t="shared" si="46" ref="J419:J481">IF(H419=0,0,(I419/H419)*100)</f>
        <v>0</v>
      </c>
      <c r="K419" s="30">
        <f aca="true" t="shared" si="47" ref="K419:K481">I419-H419</f>
        <v>0</v>
      </c>
      <c r="L419" s="20">
        <v>0</v>
      </c>
    </row>
    <row r="420" spans="1:12" ht="15.75" customHeight="1">
      <c r="A420" s="64"/>
      <c r="B420" s="23" t="s">
        <v>28</v>
      </c>
      <c r="C420" s="17">
        <v>0</v>
      </c>
      <c r="D420" s="17">
        <v>0</v>
      </c>
      <c r="E420" s="18">
        <f t="shared" si="44"/>
        <v>0</v>
      </c>
      <c r="F420" s="17">
        <f t="shared" si="45"/>
        <v>0</v>
      </c>
      <c r="G420" s="17">
        <v>0</v>
      </c>
      <c r="H420" s="17">
        <v>0</v>
      </c>
      <c r="I420" s="76">
        <v>0</v>
      </c>
      <c r="J420" s="18">
        <f t="shared" si="46"/>
        <v>0</v>
      </c>
      <c r="K420" s="19">
        <f t="shared" si="47"/>
        <v>0</v>
      </c>
      <c r="L420" s="62"/>
    </row>
    <row r="421" spans="1:12" ht="15.75" customHeight="1">
      <c r="A421" s="64"/>
      <c r="B421" s="32" t="s">
        <v>29</v>
      </c>
      <c r="C421" s="22">
        <v>0</v>
      </c>
      <c r="D421" s="22">
        <v>0</v>
      </c>
      <c r="E421" s="25">
        <f t="shared" si="44"/>
        <v>0</v>
      </c>
      <c r="F421" s="22">
        <f t="shared" si="45"/>
        <v>0</v>
      </c>
      <c r="G421" s="22">
        <v>0</v>
      </c>
      <c r="H421" s="22">
        <v>0</v>
      </c>
      <c r="I421" s="72">
        <v>0</v>
      </c>
      <c r="J421" s="25">
        <f t="shared" si="46"/>
        <v>0</v>
      </c>
      <c r="K421" s="26">
        <f t="shared" si="47"/>
        <v>0</v>
      </c>
      <c r="L421" s="62"/>
    </row>
    <row r="422" spans="1:12" ht="42" customHeight="1">
      <c r="A422" s="64">
        <v>2024</v>
      </c>
      <c r="B422" s="55" t="s">
        <v>168</v>
      </c>
      <c r="C422" s="28">
        <v>374</v>
      </c>
      <c r="D422" s="28">
        <v>327</v>
      </c>
      <c r="E422" s="29">
        <f t="shared" si="44"/>
        <v>87.43315508021391</v>
      </c>
      <c r="F422" s="28">
        <f t="shared" si="45"/>
        <v>-47</v>
      </c>
      <c r="G422" s="20">
        <v>45</v>
      </c>
      <c r="H422" s="102">
        <v>0</v>
      </c>
      <c r="I422" s="103">
        <v>3</v>
      </c>
      <c r="J422" s="29"/>
      <c r="K422" s="30">
        <f t="shared" si="47"/>
        <v>3</v>
      </c>
      <c r="L422" s="20">
        <v>-1846</v>
      </c>
    </row>
    <row r="423" spans="1:12" ht="15.75" customHeight="1">
      <c r="A423" s="64"/>
      <c r="B423" s="23" t="s">
        <v>28</v>
      </c>
      <c r="C423" s="17">
        <v>374</v>
      </c>
      <c r="D423" s="17">
        <v>327</v>
      </c>
      <c r="E423" s="18">
        <f t="shared" si="44"/>
        <v>87.43315508021391</v>
      </c>
      <c r="F423" s="17">
        <f t="shared" si="45"/>
        <v>-47</v>
      </c>
      <c r="G423" s="17">
        <v>45</v>
      </c>
      <c r="H423" s="17">
        <v>0</v>
      </c>
      <c r="I423" s="76">
        <v>3</v>
      </c>
      <c r="J423" s="18"/>
      <c r="K423" s="19">
        <f t="shared" si="47"/>
        <v>3</v>
      </c>
      <c r="L423" s="62"/>
    </row>
    <row r="424" spans="1:12" ht="15.75" customHeight="1">
      <c r="A424" s="64"/>
      <c r="B424" s="32" t="s">
        <v>29</v>
      </c>
      <c r="C424" s="22">
        <v>259</v>
      </c>
      <c r="D424" s="22">
        <v>80</v>
      </c>
      <c r="E424" s="25">
        <f aca="true" t="shared" si="48" ref="E424:E487">IF(C424=0,0,(D424/C424)*100)</f>
        <v>30.888030888030887</v>
      </c>
      <c r="F424" s="22">
        <f aca="true" t="shared" si="49" ref="F424:F487">D424-C424</f>
        <v>-179</v>
      </c>
      <c r="G424" s="22">
        <v>1</v>
      </c>
      <c r="H424" s="22">
        <v>0</v>
      </c>
      <c r="I424" s="72">
        <v>3</v>
      </c>
      <c r="J424" s="25"/>
      <c r="K424" s="26">
        <f t="shared" si="47"/>
        <v>3</v>
      </c>
      <c r="L424" s="62"/>
    </row>
    <row r="425" spans="1:12" ht="41.25" customHeight="1">
      <c r="A425" s="64">
        <v>2026</v>
      </c>
      <c r="B425" s="55" t="s">
        <v>169</v>
      </c>
      <c r="C425" s="28">
        <v>3061</v>
      </c>
      <c r="D425" s="28">
        <v>1241</v>
      </c>
      <c r="E425" s="29">
        <f t="shared" si="48"/>
        <v>40.542306435805294</v>
      </c>
      <c r="F425" s="28">
        <f t="shared" si="49"/>
        <v>-1820</v>
      </c>
      <c r="G425" s="28">
        <v>326</v>
      </c>
      <c r="H425" s="28">
        <v>426</v>
      </c>
      <c r="I425" s="74">
        <v>-229</v>
      </c>
      <c r="J425" s="29"/>
      <c r="K425" s="30">
        <f t="shared" si="47"/>
        <v>-655</v>
      </c>
      <c r="L425" s="20">
        <v>2866</v>
      </c>
    </row>
    <row r="426" spans="1:12" ht="15.75" customHeight="1">
      <c r="A426" s="64"/>
      <c r="B426" s="23" t="s">
        <v>28</v>
      </c>
      <c r="C426" s="17">
        <v>3061</v>
      </c>
      <c r="D426" s="17">
        <v>1241</v>
      </c>
      <c r="E426" s="18">
        <f t="shared" si="48"/>
        <v>40.542306435805294</v>
      </c>
      <c r="F426" s="17">
        <f t="shared" si="49"/>
        <v>-1820</v>
      </c>
      <c r="G426" s="17">
        <v>326</v>
      </c>
      <c r="H426" s="17">
        <v>426</v>
      </c>
      <c r="I426" s="76">
        <v>-229</v>
      </c>
      <c r="J426" s="18"/>
      <c r="K426" s="19">
        <f t="shared" si="47"/>
        <v>-655</v>
      </c>
      <c r="L426" s="62"/>
    </row>
    <row r="427" spans="1:12" ht="15.75" customHeight="1">
      <c r="A427" s="64"/>
      <c r="B427" s="32" t="s">
        <v>29</v>
      </c>
      <c r="C427" s="22">
        <v>2247</v>
      </c>
      <c r="D427" s="22">
        <v>710</v>
      </c>
      <c r="E427" s="25">
        <f t="shared" si="48"/>
        <v>31.59768580329328</v>
      </c>
      <c r="F427" s="22">
        <f t="shared" si="49"/>
        <v>-1537</v>
      </c>
      <c r="G427" s="22">
        <v>194</v>
      </c>
      <c r="H427" s="22">
        <v>72</v>
      </c>
      <c r="I427" s="72">
        <v>131</v>
      </c>
      <c r="J427" s="25">
        <f t="shared" si="46"/>
        <v>181.94444444444443</v>
      </c>
      <c r="K427" s="26">
        <f t="shared" si="47"/>
        <v>59</v>
      </c>
      <c r="L427" s="62"/>
    </row>
    <row r="428" spans="1:12" ht="28.5" customHeight="1">
      <c r="A428" s="15">
        <v>2030</v>
      </c>
      <c r="B428" s="55" t="s">
        <v>170</v>
      </c>
      <c r="C428" s="28">
        <v>371334</v>
      </c>
      <c r="D428" s="28">
        <v>232824</v>
      </c>
      <c r="E428" s="29">
        <f t="shared" si="48"/>
        <v>62.69934883420317</v>
      </c>
      <c r="F428" s="28">
        <f t="shared" si="49"/>
        <v>-138510</v>
      </c>
      <c r="G428" s="28">
        <v>629529</v>
      </c>
      <c r="H428" s="28">
        <v>2460</v>
      </c>
      <c r="I428" s="74">
        <v>1015</v>
      </c>
      <c r="J428" s="29">
        <f t="shared" si="46"/>
        <v>41.260162601626014</v>
      </c>
      <c r="K428" s="30">
        <f t="shared" si="47"/>
        <v>-1445</v>
      </c>
      <c r="L428" s="28">
        <v>54425</v>
      </c>
    </row>
    <row r="429" spans="1:12" ht="15.75" customHeight="1">
      <c r="A429" s="15"/>
      <c r="B429" s="21" t="s">
        <v>27</v>
      </c>
      <c r="C429" s="17">
        <v>146956</v>
      </c>
      <c r="D429" s="17">
        <v>60488</v>
      </c>
      <c r="E429" s="18">
        <f t="shared" si="48"/>
        <v>41.16061950515801</v>
      </c>
      <c r="F429" s="17">
        <f t="shared" si="49"/>
        <v>-86468</v>
      </c>
      <c r="G429" s="17">
        <v>126055</v>
      </c>
      <c r="H429" s="17">
        <v>999</v>
      </c>
      <c r="I429" s="76">
        <v>452</v>
      </c>
      <c r="J429" s="18">
        <f t="shared" si="46"/>
        <v>45.24524524524524</v>
      </c>
      <c r="K429" s="19">
        <f t="shared" si="47"/>
        <v>-547</v>
      </c>
      <c r="L429" s="22"/>
    </row>
    <row r="430" spans="1:12" ht="15.75" customHeight="1">
      <c r="A430" s="15"/>
      <c r="B430" s="23" t="s">
        <v>28</v>
      </c>
      <c r="C430" s="17">
        <v>224378</v>
      </c>
      <c r="D430" s="17">
        <v>172336</v>
      </c>
      <c r="E430" s="18">
        <f t="shared" si="48"/>
        <v>76.80610398523919</v>
      </c>
      <c r="F430" s="17">
        <f t="shared" si="49"/>
        <v>-52042</v>
      </c>
      <c r="G430" s="17">
        <v>503474</v>
      </c>
      <c r="H430" s="17">
        <v>1461</v>
      </c>
      <c r="I430" s="76">
        <v>563</v>
      </c>
      <c r="J430" s="18">
        <f t="shared" si="46"/>
        <v>38.535249828884325</v>
      </c>
      <c r="K430" s="19">
        <f t="shared" si="47"/>
        <v>-898</v>
      </c>
      <c r="L430" s="22"/>
    </row>
    <row r="431" spans="1:12" ht="15.75" customHeight="1">
      <c r="A431" s="15"/>
      <c r="B431" s="32" t="s">
        <v>29</v>
      </c>
      <c r="C431" s="22">
        <v>2312</v>
      </c>
      <c r="D431" s="22">
        <v>49154</v>
      </c>
      <c r="E431" s="25">
        <f t="shared" si="48"/>
        <v>2126.038062283737</v>
      </c>
      <c r="F431" s="22">
        <f t="shared" si="49"/>
        <v>46842</v>
      </c>
      <c r="G431" s="22">
        <v>188622</v>
      </c>
      <c r="H431" s="22">
        <v>3</v>
      </c>
      <c r="I431" s="72">
        <v>80</v>
      </c>
      <c r="J431" s="25">
        <f t="shared" si="46"/>
        <v>2666.666666666667</v>
      </c>
      <c r="K431" s="26">
        <f t="shared" si="47"/>
        <v>77</v>
      </c>
      <c r="L431" s="22"/>
    </row>
    <row r="432" spans="1:12" ht="15" customHeight="1">
      <c r="A432" s="15"/>
      <c r="B432" s="33" t="s">
        <v>171</v>
      </c>
      <c r="C432" s="36"/>
      <c r="D432" s="36"/>
      <c r="E432" s="37"/>
      <c r="F432" s="36"/>
      <c r="G432" s="36"/>
      <c r="H432" s="36"/>
      <c r="I432" s="36"/>
      <c r="J432" s="37"/>
      <c r="K432" s="41"/>
      <c r="L432" s="36"/>
    </row>
    <row r="433" spans="1:12" ht="27.75" customHeight="1">
      <c r="A433" s="15">
        <v>2035</v>
      </c>
      <c r="B433" s="16" t="s">
        <v>172</v>
      </c>
      <c r="C433" s="28">
        <v>203</v>
      </c>
      <c r="D433" s="28">
        <v>83</v>
      </c>
      <c r="E433" s="29">
        <f t="shared" si="48"/>
        <v>40.88669950738916</v>
      </c>
      <c r="F433" s="28">
        <f t="shared" si="49"/>
        <v>-120</v>
      </c>
      <c r="G433" s="28">
        <v>63</v>
      </c>
      <c r="H433" s="28">
        <v>-97</v>
      </c>
      <c r="I433" s="28">
        <v>-28</v>
      </c>
      <c r="J433" s="29"/>
      <c r="K433" s="30">
        <f t="shared" si="47"/>
        <v>69</v>
      </c>
      <c r="L433" s="20">
        <v>1543</v>
      </c>
    </row>
    <row r="434" spans="1:12" ht="15.75" customHeight="1">
      <c r="A434" s="15"/>
      <c r="B434" s="23" t="s">
        <v>28</v>
      </c>
      <c r="C434" s="28">
        <v>203</v>
      </c>
      <c r="D434" s="28">
        <v>83</v>
      </c>
      <c r="E434" s="18">
        <f t="shared" si="48"/>
        <v>40.88669950738916</v>
      </c>
      <c r="F434" s="17">
        <f t="shared" si="49"/>
        <v>-120</v>
      </c>
      <c r="G434" s="28">
        <v>63</v>
      </c>
      <c r="H434" s="28">
        <v>-97</v>
      </c>
      <c r="I434" s="28">
        <v>-28</v>
      </c>
      <c r="J434" s="18"/>
      <c r="K434" s="19">
        <f t="shared" si="47"/>
        <v>69</v>
      </c>
      <c r="L434" s="22"/>
    </row>
    <row r="435" spans="1:12" ht="15.75" customHeight="1">
      <c r="A435" s="15"/>
      <c r="B435" s="32" t="s">
        <v>29</v>
      </c>
      <c r="C435" s="28">
        <v>276</v>
      </c>
      <c r="D435" s="28">
        <v>-28</v>
      </c>
      <c r="E435" s="25"/>
      <c r="F435" s="22">
        <f t="shared" si="49"/>
        <v>-304</v>
      </c>
      <c r="G435" s="28">
        <v>0</v>
      </c>
      <c r="H435" s="28">
        <v>1</v>
      </c>
      <c r="I435" s="28">
        <v>13</v>
      </c>
      <c r="J435" s="25">
        <f t="shared" si="46"/>
        <v>1300</v>
      </c>
      <c r="K435" s="26">
        <f t="shared" si="47"/>
        <v>12</v>
      </c>
      <c r="L435" s="22"/>
    </row>
    <row r="436" spans="1:12" ht="15" customHeight="1">
      <c r="A436" s="100"/>
      <c r="B436" s="33" t="s">
        <v>173</v>
      </c>
      <c r="C436" s="36"/>
      <c r="D436" s="36"/>
      <c r="E436" s="37"/>
      <c r="F436" s="36"/>
      <c r="G436" s="36"/>
      <c r="H436" s="36"/>
      <c r="I436" s="36"/>
      <c r="J436" s="37"/>
      <c r="K436" s="41"/>
      <c r="L436" s="59"/>
    </row>
    <row r="437" spans="1:12" ht="66" customHeight="1">
      <c r="A437" s="64">
        <v>2037</v>
      </c>
      <c r="B437" s="16" t="s">
        <v>174</v>
      </c>
      <c r="C437" s="20">
        <v>0</v>
      </c>
      <c r="D437" s="28">
        <v>0</v>
      </c>
      <c r="E437" s="29">
        <f t="shared" si="48"/>
        <v>0</v>
      </c>
      <c r="F437" s="28">
        <f t="shared" si="49"/>
        <v>0</v>
      </c>
      <c r="G437" s="28">
        <v>0</v>
      </c>
      <c r="H437" s="28">
        <v>0</v>
      </c>
      <c r="I437" s="28">
        <v>0</v>
      </c>
      <c r="J437" s="29">
        <f t="shared" si="46"/>
        <v>0</v>
      </c>
      <c r="K437" s="30">
        <f t="shared" si="47"/>
        <v>0</v>
      </c>
      <c r="L437" s="20">
        <v>4</v>
      </c>
    </row>
    <row r="438" spans="1:12" ht="15.75" customHeight="1">
      <c r="A438" s="64"/>
      <c r="B438" s="23" t="s">
        <v>28</v>
      </c>
      <c r="C438" s="17">
        <v>0</v>
      </c>
      <c r="D438" s="17">
        <v>0</v>
      </c>
      <c r="E438" s="18">
        <f t="shared" si="48"/>
        <v>0</v>
      </c>
      <c r="F438" s="17">
        <f t="shared" si="49"/>
        <v>0</v>
      </c>
      <c r="G438" s="17">
        <v>0</v>
      </c>
      <c r="H438" s="17">
        <v>0</v>
      </c>
      <c r="I438" s="17">
        <v>0</v>
      </c>
      <c r="J438" s="18">
        <f t="shared" si="46"/>
        <v>0</v>
      </c>
      <c r="K438" s="19">
        <f t="shared" si="47"/>
        <v>0</v>
      </c>
      <c r="L438" s="62"/>
    </row>
    <row r="439" spans="1:12" ht="15.75" customHeight="1">
      <c r="A439" s="64"/>
      <c r="B439" s="32" t="s">
        <v>29</v>
      </c>
      <c r="C439" s="22">
        <v>0</v>
      </c>
      <c r="D439" s="34">
        <v>0</v>
      </c>
      <c r="E439" s="25">
        <f t="shared" si="48"/>
        <v>0</v>
      </c>
      <c r="F439" s="22">
        <f t="shared" si="49"/>
        <v>0</v>
      </c>
      <c r="G439" s="34">
        <v>0</v>
      </c>
      <c r="H439" s="34">
        <v>0</v>
      </c>
      <c r="I439" s="34">
        <v>0</v>
      </c>
      <c r="J439" s="25">
        <f t="shared" si="46"/>
        <v>0</v>
      </c>
      <c r="K439" s="26">
        <f t="shared" si="47"/>
        <v>0</v>
      </c>
      <c r="L439" s="62"/>
    </row>
    <row r="440" spans="1:12" ht="39.75" customHeight="1">
      <c r="A440" s="64">
        <v>2038</v>
      </c>
      <c r="B440" s="16" t="s">
        <v>175</v>
      </c>
      <c r="C440" s="20">
        <v>-362</v>
      </c>
      <c r="D440" s="20">
        <v>-42</v>
      </c>
      <c r="E440" s="68"/>
      <c r="F440" s="20">
        <f t="shared" si="49"/>
        <v>320</v>
      </c>
      <c r="G440" s="20">
        <v>-60</v>
      </c>
      <c r="H440" s="20">
        <v>12</v>
      </c>
      <c r="I440" s="20">
        <v>-30</v>
      </c>
      <c r="J440" s="68"/>
      <c r="K440" s="39">
        <f t="shared" si="47"/>
        <v>-42</v>
      </c>
      <c r="L440" s="20">
        <v>778</v>
      </c>
    </row>
    <row r="441" spans="1:12" ht="15.75" customHeight="1">
      <c r="A441" s="64"/>
      <c r="B441" s="23" t="s">
        <v>28</v>
      </c>
      <c r="C441" s="17">
        <v>-362</v>
      </c>
      <c r="D441" s="28">
        <v>-42</v>
      </c>
      <c r="E441" s="18"/>
      <c r="F441" s="17">
        <f t="shared" si="49"/>
        <v>320</v>
      </c>
      <c r="G441" s="28">
        <v>-60</v>
      </c>
      <c r="H441" s="28">
        <v>12</v>
      </c>
      <c r="I441" s="28">
        <v>-30</v>
      </c>
      <c r="J441" s="18"/>
      <c r="K441" s="19">
        <f t="shared" si="47"/>
        <v>-42</v>
      </c>
      <c r="L441" s="62"/>
    </row>
    <row r="442" spans="1:12" ht="15.75" customHeight="1">
      <c r="A442" s="64"/>
      <c r="B442" s="32" t="s">
        <v>29</v>
      </c>
      <c r="C442" s="22">
        <v>139</v>
      </c>
      <c r="D442" s="34">
        <v>-54</v>
      </c>
      <c r="E442" s="25"/>
      <c r="F442" s="22">
        <f t="shared" si="49"/>
        <v>-193</v>
      </c>
      <c r="G442" s="34">
        <v>-5</v>
      </c>
      <c r="H442" s="34">
        <v>1</v>
      </c>
      <c r="I442" s="34">
        <v>0</v>
      </c>
      <c r="J442" s="25"/>
      <c r="K442" s="26">
        <f t="shared" si="47"/>
        <v>-1</v>
      </c>
      <c r="L442" s="62"/>
    </row>
    <row r="443" spans="1:12" ht="39.75" customHeight="1">
      <c r="A443" s="64">
        <v>2039</v>
      </c>
      <c r="B443" s="55" t="s">
        <v>176</v>
      </c>
      <c r="C443" s="28">
        <v>565</v>
      </c>
      <c r="D443" s="28">
        <v>125</v>
      </c>
      <c r="E443" s="29">
        <f t="shared" si="48"/>
        <v>22.123893805309734</v>
      </c>
      <c r="F443" s="28">
        <f t="shared" si="49"/>
        <v>-440</v>
      </c>
      <c r="G443" s="28">
        <v>123</v>
      </c>
      <c r="H443" s="28">
        <v>-109</v>
      </c>
      <c r="I443" s="28">
        <v>2</v>
      </c>
      <c r="J443" s="29"/>
      <c r="K443" s="30">
        <f t="shared" si="47"/>
        <v>111</v>
      </c>
      <c r="L443" s="89">
        <v>761</v>
      </c>
    </row>
    <row r="444" spans="1:12" ht="15.75" customHeight="1">
      <c r="A444" s="64"/>
      <c r="B444" s="23" t="s">
        <v>28</v>
      </c>
      <c r="C444" s="17">
        <v>565</v>
      </c>
      <c r="D444" s="17">
        <v>125</v>
      </c>
      <c r="E444" s="18">
        <f t="shared" si="48"/>
        <v>22.123893805309734</v>
      </c>
      <c r="F444" s="17">
        <f t="shared" si="49"/>
        <v>-440</v>
      </c>
      <c r="G444" s="17">
        <v>123</v>
      </c>
      <c r="H444" s="17">
        <v>-109</v>
      </c>
      <c r="I444" s="17">
        <v>2</v>
      </c>
      <c r="J444" s="18"/>
      <c r="K444" s="19">
        <f t="shared" si="47"/>
        <v>111</v>
      </c>
      <c r="L444" s="62"/>
    </row>
    <row r="445" spans="1:12" ht="15.75" customHeight="1">
      <c r="A445" s="64"/>
      <c r="B445" s="32" t="s">
        <v>29</v>
      </c>
      <c r="C445" s="22">
        <v>137</v>
      </c>
      <c r="D445" s="34">
        <v>26</v>
      </c>
      <c r="E445" s="25">
        <f t="shared" si="48"/>
        <v>18.97810218978102</v>
      </c>
      <c r="F445" s="22">
        <f t="shared" si="49"/>
        <v>-111</v>
      </c>
      <c r="G445" s="34">
        <v>5</v>
      </c>
      <c r="H445" s="34">
        <v>0</v>
      </c>
      <c r="I445" s="34">
        <v>13</v>
      </c>
      <c r="J445" s="25"/>
      <c r="K445" s="26">
        <f t="shared" si="47"/>
        <v>13</v>
      </c>
      <c r="L445" s="62"/>
    </row>
    <row r="446" spans="1:12" ht="18" customHeight="1">
      <c r="A446" s="15">
        <v>2040</v>
      </c>
      <c r="B446" s="104" t="s">
        <v>177</v>
      </c>
      <c r="C446" s="20">
        <v>307817</v>
      </c>
      <c r="D446" s="20">
        <v>221725</v>
      </c>
      <c r="E446" s="68">
        <f t="shared" si="48"/>
        <v>72.03143426126563</v>
      </c>
      <c r="F446" s="20">
        <f t="shared" si="49"/>
        <v>-86092</v>
      </c>
      <c r="G446" s="20">
        <v>628450</v>
      </c>
      <c r="H446" s="20">
        <v>2092</v>
      </c>
      <c r="I446" s="20">
        <v>57</v>
      </c>
      <c r="J446" s="68">
        <f t="shared" si="46"/>
        <v>2.7246653919694075</v>
      </c>
      <c r="K446" s="30">
        <f t="shared" si="47"/>
        <v>-2035</v>
      </c>
      <c r="L446" s="28">
        <v>40207</v>
      </c>
    </row>
    <row r="447" spans="1:12" ht="15.75" customHeight="1">
      <c r="A447" s="15"/>
      <c r="B447" s="21" t="s">
        <v>27</v>
      </c>
      <c r="C447" s="17">
        <v>122159</v>
      </c>
      <c r="D447" s="28">
        <v>56368</v>
      </c>
      <c r="E447" s="18">
        <f t="shared" si="48"/>
        <v>46.1431413158261</v>
      </c>
      <c r="F447" s="17">
        <f t="shared" si="49"/>
        <v>-65791</v>
      </c>
      <c r="G447" s="28">
        <v>125691</v>
      </c>
      <c r="H447" s="28">
        <v>836</v>
      </c>
      <c r="I447" s="28">
        <v>23</v>
      </c>
      <c r="J447" s="18">
        <f t="shared" si="46"/>
        <v>2.751196172248804</v>
      </c>
      <c r="K447" s="19">
        <f t="shared" si="47"/>
        <v>-813</v>
      </c>
      <c r="L447" s="22"/>
    </row>
    <row r="448" spans="1:12" ht="15.75" customHeight="1">
      <c r="A448" s="15"/>
      <c r="B448" s="23" t="s">
        <v>28</v>
      </c>
      <c r="C448" s="17">
        <v>185658</v>
      </c>
      <c r="D448" s="28">
        <v>165357</v>
      </c>
      <c r="E448" s="18">
        <f t="shared" si="48"/>
        <v>89.06537827618524</v>
      </c>
      <c r="F448" s="17">
        <f t="shared" si="49"/>
        <v>-20301</v>
      </c>
      <c r="G448" s="28">
        <v>502759</v>
      </c>
      <c r="H448" s="28">
        <v>1256</v>
      </c>
      <c r="I448" s="28">
        <v>34</v>
      </c>
      <c r="J448" s="18">
        <f t="shared" si="46"/>
        <v>2.7070063694267517</v>
      </c>
      <c r="K448" s="19">
        <f t="shared" si="47"/>
        <v>-1222</v>
      </c>
      <c r="L448" s="22"/>
    </row>
    <row r="449" spans="1:12" ht="15.75" customHeight="1">
      <c r="A449" s="15"/>
      <c r="B449" s="32" t="s">
        <v>29</v>
      </c>
      <c r="C449" s="22">
        <v>1453</v>
      </c>
      <c r="D449" s="22">
        <v>48482</v>
      </c>
      <c r="E449" s="25">
        <f t="shared" si="48"/>
        <v>3336.682725395733</v>
      </c>
      <c r="F449" s="22">
        <f t="shared" si="49"/>
        <v>47029</v>
      </c>
      <c r="G449" s="22">
        <v>188535</v>
      </c>
      <c r="H449" s="22">
        <v>0</v>
      </c>
      <c r="I449" s="22">
        <v>0</v>
      </c>
      <c r="J449" s="25">
        <f t="shared" si="46"/>
        <v>0</v>
      </c>
      <c r="K449" s="26">
        <f t="shared" si="47"/>
        <v>0</v>
      </c>
      <c r="L449" s="22"/>
    </row>
    <row r="450" spans="1:12" ht="18" customHeight="1">
      <c r="A450" s="15">
        <v>2045</v>
      </c>
      <c r="B450" s="31" t="s">
        <v>178</v>
      </c>
      <c r="C450" s="28">
        <v>59828</v>
      </c>
      <c r="D450" s="28">
        <v>9097</v>
      </c>
      <c r="E450" s="29">
        <f t="shared" si="48"/>
        <v>15.205255064518287</v>
      </c>
      <c r="F450" s="28">
        <f t="shared" si="49"/>
        <v>-50731</v>
      </c>
      <c r="G450" s="28">
        <v>744</v>
      </c>
      <c r="H450" s="28">
        <v>309</v>
      </c>
      <c r="I450" s="28">
        <v>1207</v>
      </c>
      <c r="J450" s="29">
        <f t="shared" si="46"/>
        <v>390.61488673139155</v>
      </c>
      <c r="K450" s="30">
        <f t="shared" si="47"/>
        <v>898</v>
      </c>
      <c r="L450" s="20">
        <v>10500</v>
      </c>
    </row>
    <row r="451" spans="1:12" ht="15.75" customHeight="1">
      <c r="A451" s="15"/>
      <c r="B451" s="21" t="s">
        <v>27</v>
      </c>
      <c r="C451" s="17">
        <v>23926</v>
      </c>
      <c r="D451" s="28">
        <v>3640</v>
      </c>
      <c r="E451" s="18">
        <f t="shared" si="48"/>
        <v>15.21357519016969</v>
      </c>
      <c r="F451" s="17">
        <f t="shared" si="49"/>
        <v>-20286</v>
      </c>
      <c r="G451" s="28">
        <v>297</v>
      </c>
      <c r="H451" s="28">
        <v>123</v>
      </c>
      <c r="I451" s="28">
        <v>484</v>
      </c>
      <c r="J451" s="18">
        <f t="shared" si="46"/>
        <v>393.4959349593496</v>
      </c>
      <c r="K451" s="19">
        <f t="shared" si="47"/>
        <v>361</v>
      </c>
      <c r="L451" s="22"/>
    </row>
    <row r="452" spans="1:12" ht="15.75" customHeight="1">
      <c r="A452" s="15"/>
      <c r="B452" s="23" t="s">
        <v>28</v>
      </c>
      <c r="C452" s="17">
        <v>35902</v>
      </c>
      <c r="D452" s="28">
        <v>5457</v>
      </c>
      <c r="E452" s="18">
        <f t="shared" si="48"/>
        <v>15.199710322544705</v>
      </c>
      <c r="F452" s="17">
        <f t="shared" si="49"/>
        <v>-30445</v>
      </c>
      <c r="G452" s="28">
        <v>447</v>
      </c>
      <c r="H452" s="28">
        <v>186</v>
      </c>
      <c r="I452" s="28">
        <v>723</v>
      </c>
      <c r="J452" s="18">
        <f t="shared" si="46"/>
        <v>388.7096774193549</v>
      </c>
      <c r="K452" s="19">
        <f t="shared" si="47"/>
        <v>537</v>
      </c>
      <c r="L452" s="22"/>
    </row>
    <row r="453" spans="1:12" ht="15.75" customHeight="1">
      <c r="A453" s="15"/>
      <c r="B453" s="32" t="s">
        <v>29</v>
      </c>
      <c r="C453" s="22">
        <v>130</v>
      </c>
      <c r="D453" s="34">
        <v>550</v>
      </c>
      <c r="E453" s="25">
        <f t="shared" si="48"/>
        <v>423.0769230769231</v>
      </c>
      <c r="F453" s="22">
        <f t="shared" si="49"/>
        <v>420</v>
      </c>
      <c r="G453" s="34">
        <v>87</v>
      </c>
      <c r="H453" s="34">
        <v>31</v>
      </c>
      <c r="I453" s="34">
        <v>75</v>
      </c>
      <c r="J453" s="25">
        <f t="shared" si="46"/>
        <v>241.93548387096774</v>
      </c>
      <c r="K453" s="26">
        <f t="shared" si="47"/>
        <v>44</v>
      </c>
      <c r="L453" s="22"/>
    </row>
    <row r="454" spans="1:12" ht="39.75" customHeight="1">
      <c r="A454" s="15">
        <v>2050</v>
      </c>
      <c r="B454" s="55" t="s">
        <v>179</v>
      </c>
      <c r="C454" s="28">
        <v>0</v>
      </c>
      <c r="D454" s="28">
        <v>0</v>
      </c>
      <c r="E454" s="29">
        <f t="shared" si="48"/>
        <v>0</v>
      </c>
      <c r="F454" s="28">
        <f t="shared" si="49"/>
        <v>0</v>
      </c>
      <c r="G454" s="28">
        <v>0</v>
      </c>
      <c r="H454" s="28">
        <v>0</v>
      </c>
      <c r="I454" s="28">
        <v>0</v>
      </c>
      <c r="J454" s="29">
        <f t="shared" si="46"/>
        <v>0</v>
      </c>
      <c r="K454" s="30">
        <f t="shared" si="47"/>
        <v>0</v>
      </c>
      <c r="L454" s="20">
        <v>0</v>
      </c>
    </row>
    <row r="455" spans="1:12" ht="15.75" customHeight="1">
      <c r="A455" s="15"/>
      <c r="B455" s="21" t="s">
        <v>27</v>
      </c>
      <c r="C455" s="17">
        <v>0</v>
      </c>
      <c r="D455" s="28">
        <v>0</v>
      </c>
      <c r="E455" s="18">
        <f t="shared" si="48"/>
        <v>0</v>
      </c>
      <c r="F455" s="17">
        <f t="shared" si="49"/>
        <v>0</v>
      </c>
      <c r="G455" s="28">
        <v>0</v>
      </c>
      <c r="H455" s="28">
        <v>0</v>
      </c>
      <c r="I455" s="28">
        <v>0</v>
      </c>
      <c r="J455" s="18">
        <f t="shared" si="46"/>
        <v>0</v>
      </c>
      <c r="K455" s="19">
        <f t="shared" si="47"/>
        <v>0</v>
      </c>
      <c r="L455" s="22"/>
    </row>
    <row r="456" spans="1:12" ht="15.75" customHeight="1">
      <c r="A456" s="15"/>
      <c r="B456" s="23" t="s">
        <v>28</v>
      </c>
      <c r="C456" s="17">
        <v>0</v>
      </c>
      <c r="D456" s="17">
        <v>0</v>
      </c>
      <c r="E456" s="18">
        <f t="shared" si="48"/>
        <v>0</v>
      </c>
      <c r="F456" s="17">
        <f t="shared" si="49"/>
        <v>0</v>
      </c>
      <c r="G456" s="17">
        <v>0</v>
      </c>
      <c r="H456" s="17">
        <v>0</v>
      </c>
      <c r="I456" s="17">
        <v>0</v>
      </c>
      <c r="J456" s="18">
        <f t="shared" si="46"/>
        <v>0</v>
      </c>
      <c r="K456" s="19">
        <f t="shared" si="47"/>
        <v>0</v>
      </c>
      <c r="L456" s="22"/>
    </row>
    <row r="457" spans="1:12" ht="15.75" customHeight="1">
      <c r="A457" s="15"/>
      <c r="B457" s="32" t="s">
        <v>29</v>
      </c>
      <c r="C457" s="22">
        <v>0</v>
      </c>
      <c r="D457" s="34">
        <v>0</v>
      </c>
      <c r="E457" s="25">
        <f t="shared" si="48"/>
        <v>0</v>
      </c>
      <c r="F457" s="22">
        <f t="shared" si="49"/>
        <v>0</v>
      </c>
      <c r="G457" s="34">
        <v>0</v>
      </c>
      <c r="H457" s="34">
        <v>0</v>
      </c>
      <c r="I457" s="34">
        <v>0</v>
      </c>
      <c r="J457" s="25">
        <f t="shared" si="46"/>
        <v>0</v>
      </c>
      <c r="K457" s="26">
        <f t="shared" si="47"/>
        <v>0</v>
      </c>
      <c r="L457" s="22"/>
    </row>
    <row r="458" spans="1:12" ht="28.5" customHeight="1">
      <c r="A458" s="15">
        <v>2055</v>
      </c>
      <c r="B458" s="55" t="s">
        <v>180</v>
      </c>
      <c r="C458" s="28">
        <v>3486</v>
      </c>
      <c r="D458" s="28">
        <v>1919</v>
      </c>
      <c r="E458" s="29">
        <f t="shared" si="48"/>
        <v>55.048766494549625</v>
      </c>
      <c r="F458" s="28">
        <f t="shared" si="49"/>
        <v>-1567</v>
      </c>
      <c r="G458" s="28">
        <v>272</v>
      </c>
      <c r="H458" s="28">
        <v>156</v>
      </c>
      <c r="I458" s="28">
        <v>-221</v>
      </c>
      <c r="J458" s="29"/>
      <c r="K458" s="30">
        <f t="shared" si="47"/>
        <v>-377</v>
      </c>
      <c r="L458" s="20">
        <v>2175</v>
      </c>
    </row>
    <row r="459" spans="1:12" ht="15.75" customHeight="1">
      <c r="A459" s="15"/>
      <c r="B459" s="21" t="s">
        <v>27</v>
      </c>
      <c r="C459" s="17">
        <v>871</v>
      </c>
      <c r="D459" s="28">
        <v>480</v>
      </c>
      <c r="E459" s="18">
        <f t="shared" si="48"/>
        <v>55.109070034443164</v>
      </c>
      <c r="F459" s="17">
        <f t="shared" si="49"/>
        <v>-391</v>
      </c>
      <c r="G459" s="28">
        <v>67</v>
      </c>
      <c r="H459" s="28">
        <v>40</v>
      </c>
      <c r="I459" s="28">
        <v>-55</v>
      </c>
      <c r="J459" s="18"/>
      <c r="K459" s="19">
        <f t="shared" si="47"/>
        <v>-95</v>
      </c>
      <c r="L459" s="22"/>
    </row>
    <row r="460" spans="1:12" ht="15.75" customHeight="1">
      <c r="A460" s="15"/>
      <c r="B460" s="23" t="s">
        <v>28</v>
      </c>
      <c r="C460" s="17">
        <v>2615</v>
      </c>
      <c r="D460" s="28">
        <v>1439</v>
      </c>
      <c r="E460" s="18">
        <f t="shared" si="48"/>
        <v>55.028680688336514</v>
      </c>
      <c r="F460" s="17">
        <f t="shared" si="49"/>
        <v>-1176</v>
      </c>
      <c r="G460" s="28">
        <v>205</v>
      </c>
      <c r="H460" s="28">
        <v>116</v>
      </c>
      <c r="I460" s="28">
        <v>-166</v>
      </c>
      <c r="J460" s="18"/>
      <c r="K460" s="19">
        <f t="shared" si="47"/>
        <v>-282</v>
      </c>
      <c r="L460" s="22"/>
    </row>
    <row r="461" spans="1:12" ht="15.75" customHeight="1">
      <c r="A461" s="15"/>
      <c r="B461" s="32" t="s">
        <v>29</v>
      </c>
      <c r="C461" s="22">
        <v>453</v>
      </c>
      <c r="D461" s="22">
        <v>150</v>
      </c>
      <c r="E461" s="25">
        <f t="shared" si="48"/>
        <v>33.11258278145696</v>
      </c>
      <c r="F461" s="22">
        <f t="shared" si="49"/>
        <v>-303</v>
      </c>
      <c r="G461" s="22">
        <v>0</v>
      </c>
      <c r="H461" s="22">
        <v>-29</v>
      </c>
      <c r="I461" s="22">
        <v>-8</v>
      </c>
      <c r="J461" s="25"/>
      <c r="K461" s="26">
        <f t="shared" si="47"/>
        <v>21</v>
      </c>
      <c r="L461" s="22"/>
    </row>
    <row r="462" spans="1:12" ht="39.75" customHeight="1">
      <c r="A462" s="15">
        <v>2060</v>
      </c>
      <c r="B462" s="16" t="s">
        <v>181</v>
      </c>
      <c r="C462" s="28">
        <v>1792</v>
      </c>
      <c r="D462" s="28">
        <v>369</v>
      </c>
      <c r="E462" s="29">
        <f t="shared" si="48"/>
        <v>20.591517857142858</v>
      </c>
      <c r="F462" s="28">
        <f t="shared" si="49"/>
        <v>-1423</v>
      </c>
      <c r="G462" s="28">
        <v>62</v>
      </c>
      <c r="H462" s="28">
        <v>39</v>
      </c>
      <c r="I462" s="28">
        <v>-19</v>
      </c>
      <c r="J462" s="29"/>
      <c r="K462" s="30">
        <f t="shared" si="47"/>
        <v>-58</v>
      </c>
      <c r="L462" s="20">
        <v>2519</v>
      </c>
    </row>
    <row r="463" spans="1:12" ht="15.75" customHeight="1">
      <c r="A463" s="15"/>
      <c r="B463" s="23" t="s">
        <v>28</v>
      </c>
      <c r="C463" s="17">
        <v>1792</v>
      </c>
      <c r="D463" s="28">
        <v>369</v>
      </c>
      <c r="E463" s="18">
        <f t="shared" si="48"/>
        <v>20.591517857142858</v>
      </c>
      <c r="F463" s="17">
        <f t="shared" si="49"/>
        <v>-1423</v>
      </c>
      <c r="G463" s="28">
        <v>62</v>
      </c>
      <c r="H463" s="28">
        <v>39</v>
      </c>
      <c r="I463" s="28">
        <v>-19</v>
      </c>
      <c r="J463" s="18"/>
      <c r="K463" s="19">
        <f t="shared" si="47"/>
        <v>-58</v>
      </c>
      <c r="L463" s="22"/>
    </row>
    <row r="464" spans="1:12" ht="15.75" customHeight="1">
      <c r="A464" s="15"/>
      <c r="B464" s="32" t="s">
        <v>29</v>
      </c>
      <c r="C464" s="22">
        <v>317</v>
      </c>
      <c r="D464" s="22">
        <v>131</v>
      </c>
      <c r="E464" s="25">
        <f t="shared" si="48"/>
        <v>41.32492113564668</v>
      </c>
      <c r="F464" s="22">
        <f t="shared" si="49"/>
        <v>-186</v>
      </c>
      <c r="G464" s="22">
        <v>28</v>
      </c>
      <c r="H464" s="22">
        <v>0</v>
      </c>
      <c r="I464" s="22">
        <v>-24</v>
      </c>
      <c r="J464" s="25"/>
      <c r="K464" s="26">
        <f t="shared" si="47"/>
        <v>-24</v>
      </c>
      <c r="L464" s="22"/>
    </row>
    <row r="465" spans="1:12" ht="15" customHeight="1">
      <c r="A465" s="100"/>
      <c r="B465" s="66" t="s">
        <v>166</v>
      </c>
      <c r="C465" s="34"/>
      <c r="D465" s="34"/>
      <c r="E465" s="35"/>
      <c r="F465" s="34"/>
      <c r="G465" s="34"/>
      <c r="H465" s="34"/>
      <c r="I465" s="34"/>
      <c r="J465" s="35"/>
      <c r="K465" s="67"/>
      <c r="L465" s="60"/>
    </row>
    <row r="466" spans="1:12" ht="78.75" customHeight="1">
      <c r="A466" s="64">
        <v>2062</v>
      </c>
      <c r="B466" s="16" t="s">
        <v>182</v>
      </c>
      <c r="C466" s="20">
        <v>0</v>
      </c>
      <c r="D466" s="28">
        <v>0</v>
      </c>
      <c r="E466" s="29">
        <f t="shared" si="48"/>
        <v>0</v>
      </c>
      <c r="F466" s="28">
        <f t="shared" si="49"/>
        <v>0</v>
      </c>
      <c r="G466" s="28">
        <v>0</v>
      </c>
      <c r="H466" s="28">
        <v>0</v>
      </c>
      <c r="I466" s="28">
        <v>0</v>
      </c>
      <c r="J466" s="29">
        <f t="shared" si="46"/>
        <v>0</v>
      </c>
      <c r="K466" s="30">
        <f t="shared" si="47"/>
        <v>0</v>
      </c>
      <c r="L466" s="89">
        <v>0</v>
      </c>
    </row>
    <row r="467" spans="1:12" ht="15.75" customHeight="1">
      <c r="A467" s="64"/>
      <c r="B467" s="23" t="s">
        <v>28</v>
      </c>
      <c r="C467" s="17">
        <v>0</v>
      </c>
      <c r="D467" s="28">
        <v>0</v>
      </c>
      <c r="E467" s="18">
        <f t="shared" si="48"/>
        <v>0</v>
      </c>
      <c r="F467" s="17">
        <f t="shared" si="49"/>
        <v>0</v>
      </c>
      <c r="G467" s="28">
        <v>0</v>
      </c>
      <c r="H467" s="28">
        <v>0</v>
      </c>
      <c r="I467" s="28">
        <v>0</v>
      </c>
      <c r="J467" s="18">
        <f t="shared" si="46"/>
        <v>0</v>
      </c>
      <c r="K467" s="19">
        <f t="shared" si="47"/>
        <v>0</v>
      </c>
      <c r="L467" s="62"/>
    </row>
    <row r="468" spans="1:12" ht="15.75" customHeight="1">
      <c r="A468" s="64"/>
      <c r="B468" s="32" t="s">
        <v>29</v>
      </c>
      <c r="C468" s="22">
        <v>0</v>
      </c>
      <c r="D468" s="22">
        <v>0</v>
      </c>
      <c r="E468" s="25">
        <f t="shared" si="48"/>
        <v>0</v>
      </c>
      <c r="F468" s="22">
        <f t="shared" si="49"/>
        <v>0</v>
      </c>
      <c r="G468" s="22">
        <v>0</v>
      </c>
      <c r="H468" s="22">
        <v>0</v>
      </c>
      <c r="I468" s="22">
        <v>0</v>
      </c>
      <c r="J468" s="25">
        <f t="shared" si="46"/>
        <v>0</v>
      </c>
      <c r="K468" s="26">
        <f t="shared" si="47"/>
        <v>0</v>
      </c>
      <c r="L468" s="62"/>
    </row>
    <row r="469" spans="1:12" ht="52.5" customHeight="1">
      <c r="A469" s="64">
        <v>2064</v>
      </c>
      <c r="B469" s="55" t="s">
        <v>183</v>
      </c>
      <c r="C469" s="28">
        <v>1431</v>
      </c>
      <c r="D469" s="28">
        <v>55</v>
      </c>
      <c r="E469" s="29">
        <f t="shared" si="48"/>
        <v>3.843466107617051</v>
      </c>
      <c r="F469" s="28">
        <f t="shared" si="49"/>
        <v>-1376</v>
      </c>
      <c r="G469" s="28">
        <v>6</v>
      </c>
      <c r="H469" s="28">
        <v>1</v>
      </c>
      <c r="I469" s="28">
        <v>-16</v>
      </c>
      <c r="J469" s="29"/>
      <c r="K469" s="30">
        <f t="shared" si="47"/>
        <v>-17</v>
      </c>
      <c r="L469" s="89">
        <v>2059</v>
      </c>
    </row>
    <row r="470" spans="1:12" ht="15.75" customHeight="1">
      <c r="A470" s="64"/>
      <c r="B470" s="23" t="s">
        <v>28</v>
      </c>
      <c r="C470" s="17">
        <v>1431</v>
      </c>
      <c r="D470" s="28">
        <v>55</v>
      </c>
      <c r="E470" s="18">
        <f t="shared" si="48"/>
        <v>3.843466107617051</v>
      </c>
      <c r="F470" s="17">
        <f t="shared" si="49"/>
        <v>-1376</v>
      </c>
      <c r="G470" s="28">
        <v>6</v>
      </c>
      <c r="H470" s="28">
        <v>1</v>
      </c>
      <c r="I470" s="28">
        <v>-16</v>
      </c>
      <c r="J470" s="18"/>
      <c r="K470" s="19">
        <f t="shared" si="47"/>
        <v>-17</v>
      </c>
      <c r="L470" s="62"/>
    </row>
    <row r="471" spans="1:12" ht="15.75" customHeight="1">
      <c r="A471" s="64"/>
      <c r="B471" s="32" t="s">
        <v>29</v>
      </c>
      <c r="C471" s="22">
        <v>71</v>
      </c>
      <c r="D471" s="22">
        <v>7</v>
      </c>
      <c r="E471" s="25">
        <f t="shared" si="48"/>
        <v>9.859154929577464</v>
      </c>
      <c r="F471" s="22">
        <f t="shared" si="49"/>
        <v>-64</v>
      </c>
      <c r="G471" s="22">
        <v>0</v>
      </c>
      <c r="H471" s="22">
        <v>0</v>
      </c>
      <c r="I471" s="22">
        <v>-25</v>
      </c>
      <c r="J471" s="25"/>
      <c r="K471" s="26">
        <f t="shared" si="47"/>
        <v>-25</v>
      </c>
      <c r="L471" s="62"/>
    </row>
    <row r="472" spans="1:12" ht="53.25" customHeight="1">
      <c r="A472" s="64">
        <v>2066</v>
      </c>
      <c r="B472" s="55" t="s">
        <v>184</v>
      </c>
      <c r="C472" s="28">
        <v>361</v>
      </c>
      <c r="D472" s="28">
        <v>314</v>
      </c>
      <c r="E472" s="29">
        <f t="shared" si="48"/>
        <v>86.98060941828255</v>
      </c>
      <c r="F472" s="28">
        <f t="shared" si="49"/>
        <v>-47</v>
      </c>
      <c r="G472" s="28">
        <v>56</v>
      </c>
      <c r="H472" s="28">
        <v>38</v>
      </c>
      <c r="I472" s="28">
        <v>-3</v>
      </c>
      <c r="J472" s="29"/>
      <c r="K472" s="30">
        <f t="shared" si="47"/>
        <v>-41</v>
      </c>
      <c r="L472" s="20">
        <v>460</v>
      </c>
    </row>
    <row r="473" spans="1:12" ht="15.75" customHeight="1">
      <c r="A473" s="64"/>
      <c r="B473" s="23" t="s">
        <v>28</v>
      </c>
      <c r="C473" s="17">
        <v>361</v>
      </c>
      <c r="D473" s="28">
        <v>314</v>
      </c>
      <c r="E473" s="18">
        <f t="shared" si="48"/>
        <v>86.98060941828255</v>
      </c>
      <c r="F473" s="17">
        <f t="shared" si="49"/>
        <v>-47</v>
      </c>
      <c r="G473" s="28">
        <v>56</v>
      </c>
      <c r="H473" s="28">
        <v>38</v>
      </c>
      <c r="I473" s="28">
        <v>-3</v>
      </c>
      <c r="J473" s="18"/>
      <c r="K473" s="19">
        <f t="shared" si="47"/>
        <v>-41</v>
      </c>
      <c r="L473" s="62"/>
    </row>
    <row r="474" spans="1:12" ht="15.75" customHeight="1">
      <c r="A474" s="64"/>
      <c r="B474" s="32" t="s">
        <v>29</v>
      </c>
      <c r="C474" s="22">
        <v>246</v>
      </c>
      <c r="D474" s="22">
        <v>124</v>
      </c>
      <c r="E474" s="25">
        <f t="shared" si="48"/>
        <v>50.40650406504065</v>
      </c>
      <c r="F474" s="22">
        <f t="shared" si="49"/>
        <v>-122</v>
      </c>
      <c r="G474" s="22">
        <v>28</v>
      </c>
      <c r="H474" s="22">
        <v>0</v>
      </c>
      <c r="I474" s="22">
        <v>1</v>
      </c>
      <c r="J474" s="25"/>
      <c r="K474" s="26">
        <f t="shared" si="47"/>
        <v>1</v>
      </c>
      <c r="L474" s="62"/>
    </row>
    <row r="475" spans="1:12" ht="27.75" customHeight="1">
      <c r="A475" s="15">
        <v>2070</v>
      </c>
      <c r="B475" s="55" t="s">
        <v>185</v>
      </c>
      <c r="C475" s="28">
        <v>40</v>
      </c>
      <c r="D475" s="28">
        <v>3</v>
      </c>
      <c r="E475" s="29">
        <f t="shared" si="48"/>
        <v>7.5</v>
      </c>
      <c r="F475" s="28">
        <f t="shared" si="49"/>
        <v>-37</v>
      </c>
      <c r="G475" s="28">
        <v>0</v>
      </c>
      <c r="H475" s="28">
        <v>0</v>
      </c>
      <c r="I475" s="28">
        <v>0</v>
      </c>
      <c r="J475" s="29">
        <f t="shared" si="46"/>
        <v>0</v>
      </c>
      <c r="K475" s="30">
        <f t="shared" si="47"/>
        <v>0</v>
      </c>
      <c r="L475" s="28">
        <v>0</v>
      </c>
    </row>
    <row r="476" spans="1:12" ht="15.75" customHeight="1">
      <c r="A476" s="15"/>
      <c r="B476" s="21" t="s">
        <v>27</v>
      </c>
      <c r="C476" s="17">
        <v>16</v>
      </c>
      <c r="D476" s="28">
        <v>1</v>
      </c>
      <c r="E476" s="18">
        <f t="shared" si="48"/>
        <v>6.25</v>
      </c>
      <c r="F476" s="17">
        <f t="shared" si="49"/>
        <v>-15</v>
      </c>
      <c r="G476" s="28">
        <v>0</v>
      </c>
      <c r="H476" s="28">
        <v>0</v>
      </c>
      <c r="I476" s="28">
        <v>0</v>
      </c>
      <c r="J476" s="18">
        <f t="shared" si="46"/>
        <v>0</v>
      </c>
      <c r="K476" s="19">
        <f t="shared" si="47"/>
        <v>0</v>
      </c>
      <c r="L476" s="22"/>
    </row>
    <row r="477" spans="1:12" ht="15.75" customHeight="1">
      <c r="A477" s="15"/>
      <c r="B477" s="23" t="s">
        <v>28</v>
      </c>
      <c r="C477" s="17">
        <v>24</v>
      </c>
      <c r="D477" s="28">
        <v>2</v>
      </c>
      <c r="E477" s="18">
        <f t="shared" si="48"/>
        <v>8.333333333333332</v>
      </c>
      <c r="F477" s="17">
        <f t="shared" si="49"/>
        <v>-22</v>
      </c>
      <c r="G477" s="28">
        <v>0</v>
      </c>
      <c r="H477" s="28">
        <v>0</v>
      </c>
      <c r="I477" s="28">
        <v>0</v>
      </c>
      <c r="J477" s="18">
        <f t="shared" si="46"/>
        <v>0</v>
      </c>
      <c r="K477" s="19">
        <f t="shared" si="47"/>
        <v>0</v>
      </c>
      <c r="L477" s="22"/>
    </row>
    <row r="478" spans="1:12" ht="15.75" customHeight="1">
      <c r="A478" s="15"/>
      <c r="B478" s="32" t="s">
        <v>29</v>
      </c>
      <c r="C478" s="22">
        <v>0</v>
      </c>
      <c r="D478" s="22">
        <v>0</v>
      </c>
      <c r="E478" s="25">
        <f t="shared" si="48"/>
        <v>0</v>
      </c>
      <c r="F478" s="22">
        <f t="shared" si="49"/>
        <v>0</v>
      </c>
      <c r="G478" s="22">
        <v>0</v>
      </c>
      <c r="H478" s="22">
        <v>0</v>
      </c>
      <c r="I478" s="22">
        <v>0</v>
      </c>
      <c r="J478" s="25">
        <f t="shared" si="46"/>
        <v>0</v>
      </c>
      <c r="K478" s="26">
        <f t="shared" si="47"/>
        <v>0</v>
      </c>
      <c r="L478" s="22"/>
    </row>
    <row r="479" spans="1:12" ht="28.5" customHeight="1">
      <c r="A479" s="15">
        <v>2080</v>
      </c>
      <c r="B479" s="55" t="s">
        <v>186</v>
      </c>
      <c r="C479" s="28">
        <v>1366</v>
      </c>
      <c r="D479" s="28">
        <v>1537</v>
      </c>
      <c r="E479" s="29">
        <f t="shared" si="48"/>
        <v>112.51830161054173</v>
      </c>
      <c r="F479" s="28">
        <f t="shared" si="49"/>
        <v>171</v>
      </c>
      <c r="G479" s="28">
        <v>303</v>
      </c>
      <c r="H479" s="28">
        <v>0</v>
      </c>
      <c r="I479" s="28">
        <v>97</v>
      </c>
      <c r="J479" s="29"/>
      <c r="K479" s="30">
        <f t="shared" si="47"/>
        <v>97</v>
      </c>
      <c r="L479" s="20">
        <v>2545</v>
      </c>
    </row>
    <row r="480" spans="1:12" ht="15.75" customHeight="1">
      <c r="A480" s="15"/>
      <c r="B480" s="54" t="s">
        <v>27</v>
      </c>
      <c r="C480" s="22">
        <v>1366</v>
      </c>
      <c r="D480" s="22">
        <v>1537</v>
      </c>
      <c r="E480" s="25">
        <f t="shared" si="48"/>
        <v>112.51830161054173</v>
      </c>
      <c r="F480" s="22">
        <f t="shared" si="49"/>
        <v>171</v>
      </c>
      <c r="G480" s="22">
        <v>303</v>
      </c>
      <c r="H480" s="22">
        <v>0</v>
      </c>
      <c r="I480" s="22">
        <v>97</v>
      </c>
      <c r="J480" s="25"/>
      <c r="K480" s="26">
        <f t="shared" si="47"/>
        <v>97</v>
      </c>
      <c r="L480" s="22"/>
    </row>
    <row r="481" spans="1:12" ht="42" customHeight="1">
      <c r="A481" s="15">
        <v>2090</v>
      </c>
      <c r="B481" s="16" t="s">
        <v>187</v>
      </c>
      <c r="C481" s="28">
        <v>0</v>
      </c>
      <c r="D481" s="28">
        <v>0</v>
      </c>
      <c r="E481" s="29">
        <f t="shared" si="48"/>
        <v>0</v>
      </c>
      <c r="F481" s="28">
        <f t="shared" si="49"/>
        <v>0</v>
      </c>
      <c r="G481" s="28">
        <v>0</v>
      </c>
      <c r="H481" s="28">
        <v>0</v>
      </c>
      <c r="I481" s="28">
        <v>0</v>
      </c>
      <c r="J481" s="29">
        <f t="shared" si="46"/>
        <v>0</v>
      </c>
      <c r="K481" s="30">
        <f t="shared" si="47"/>
        <v>0</v>
      </c>
      <c r="L481" s="28">
        <v>1</v>
      </c>
    </row>
    <row r="482" spans="1:12" ht="15.75" customHeight="1">
      <c r="A482" s="15"/>
      <c r="B482" s="21" t="s">
        <v>27</v>
      </c>
      <c r="C482" s="17">
        <v>0</v>
      </c>
      <c r="D482" s="17">
        <v>0</v>
      </c>
      <c r="E482" s="18">
        <f t="shared" si="48"/>
        <v>0</v>
      </c>
      <c r="F482" s="17">
        <f t="shared" si="49"/>
        <v>0</v>
      </c>
      <c r="G482" s="17">
        <v>0</v>
      </c>
      <c r="H482" s="17">
        <v>0</v>
      </c>
      <c r="I482" s="17">
        <v>0</v>
      </c>
      <c r="J482" s="18">
        <f aca="true" t="shared" si="50" ref="J482:J545">IF(H482=0,0,(I482/H482)*100)</f>
        <v>0</v>
      </c>
      <c r="K482" s="19">
        <f aca="true" t="shared" si="51" ref="K482:K545">I482-H482</f>
        <v>0</v>
      </c>
      <c r="L482" s="22"/>
    </row>
    <row r="483" spans="1:12" ht="15.75" customHeight="1">
      <c r="A483" s="15"/>
      <c r="B483" s="23" t="s">
        <v>28</v>
      </c>
      <c r="C483" s="17">
        <v>0</v>
      </c>
      <c r="D483" s="28">
        <v>0</v>
      </c>
      <c r="E483" s="18">
        <f t="shared" si="48"/>
        <v>0</v>
      </c>
      <c r="F483" s="17">
        <f t="shared" si="49"/>
        <v>0</v>
      </c>
      <c r="G483" s="28">
        <v>0</v>
      </c>
      <c r="H483" s="28">
        <v>0</v>
      </c>
      <c r="I483" s="28">
        <v>0</v>
      </c>
      <c r="J483" s="18">
        <f t="shared" si="50"/>
        <v>0</v>
      </c>
      <c r="K483" s="19">
        <f t="shared" si="51"/>
        <v>0</v>
      </c>
      <c r="L483" s="22"/>
    </row>
    <row r="484" spans="1:12" ht="15.75" customHeight="1">
      <c r="A484" s="15"/>
      <c r="B484" s="32" t="s">
        <v>29</v>
      </c>
      <c r="C484" s="22">
        <v>0</v>
      </c>
      <c r="D484" s="34">
        <v>0</v>
      </c>
      <c r="E484" s="25">
        <f t="shared" si="48"/>
        <v>0</v>
      </c>
      <c r="F484" s="22">
        <f t="shared" si="49"/>
        <v>0</v>
      </c>
      <c r="G484" s="34">
        <v>0</v>
      </c>
      <c r="H484" s="34">
        <v>0</v>
      </c>
      <c r="I484" s="34">
        <v>0</v>
      </c>
      <c r="J484" s="25">
        <f t="shared" si="50"/>
        <v>0</v>
      </c>
      <c r="K484" s="26">
        <f t="shared" si="51"/>
        <v>0</v>
      </c>
      <c r="L484" s="22"/>
    </row>
    <row r="485" spans="1:12" ht="15" customHeight="1">
      <c r="A485" s="15"/>
      <c r="B485" s="66" t="s">
        <v>173</v>
      </c>
      <c r="C485" s="34"/>
      <c r="D485" s="34"/>
      <c r="E485" s="35"/>
      <c r="F485" s="34"/>
      <c r="G485" s="34"/>
      <c r="H485" s="34"/>
      <c r="I485" s="34"/>
      <c r="J485" s="35"/>
      <c r="K485" s="67"/>
      <c r="L485" s="34"/>
    </row>
    <row r="486" spans="1:12" ht="28.5" customHeight="1">
      <c r="A486" s="15">
        <v>2095</v>
      </c>
      <c r="B486" s="55" t="s">
        <v>188</v>
      </c>
      <c r="C486" s="28">
        <v>0</v>
      </c>
      <c r="D486" s="28">
        <v>0</v>
      </c>
      <c r="E486" s="29">
        <f t="shared" si="48"/>
        <v>0</v>
      </c>
      <c r="F486" s="28">
        <f t="shared" si="49"/>
        <v>0</v>
      </c>
      <c r="G486" s="28">
        <v>0</v>
      </c>
      <c r="H486" s="28">
        <v>0</v>
      </c>
      <c r="I486" s="28">
        <v>0</v>
      </c>
      <c r="J486" s="29">
        <f t="shared" si="50"/>
        <v>0</v>
      </c>
      <c r="K486" s="30">
        <f t="shared" si="51"/>
        <v>0</v>
      </c>
      <c r="L486" s="20">
        <v>0</v>
      </c>
    </row>
    <row r="487" spans="1:12" ht="15.75" customHeight="1">
      <c r="A487" s="15"/>
      <c r="B487" s="21" t="s">
        <v>27</v>
      </c>
      <c r="C487" s="28">
        <v>0</v>
      </c>
      <c r="D487" s="28">
        <v>0</v>
      </c>
      <c r="E487" s="18">
        <f t="shared" si="48"/>
        <v>0</v>
      </c>
      <c r="F487" s="17">
        <f t="shared" si="49"/>
        <v>0</v>
      </c>
      <c r="G487" s="28">
        <v>0</v>
      </c>
      <c r="H487" s="28">
        <v>0</v>
      </c>
      <c r="I487" s="28">
        <v>0</v>
      </c>
      <c r="J487" s="18">
        <f t="shared" si="50"/>
        <v>0</v>
      </c>
      <c r="K487" s="19">
        <f t="shared" si="51"/>
        <v>0</v>
      </c>
      <c r="L487" s="22"/>
    </row>
    <row r="488" spans="1:12" ht="15.75" customHeight="1">
      <c r="A488" s="15"/>
      <c r="B488" s="23" t="s">
        <v>28</v>
      </c>
      <c r="C488" s="28">
        <v>0</v>
      </c>
      <c r="D488" s="28">
        <v>0</v>
      </c>
      <c r="E488" s="18">
        <f aca="true" t="shared" si="52" ref="E488:E551">IF(C488=0,0,(D488/C488)*100)</f>
        <v>0</v>
      </c>
      <c r="F488" s="17">
        <f aca="true" t="shared" si="53" ref="F488:F551">D488-C488</f>
        <v>0</v>
      </c>
      <c r="G488" s="28">
        <v>0</v>
      </c>
      <c r="H488" s="28">
        <v>0</v>
      </c>
      <c r="I488" s="28">
        <v>0</v>
      </c>
      <c r="J488" s="18">
        <f t="shared" si="50"/>
        <v>0</v>
      </c>
      <c r="K488" s="19">
        <f t="shared" si="51"/>
        <v>0</v>
      </c>
      <c r="L488" s="22"/>
    </row>
    <row r="489" spans="1:12" ht="15.75" customHeight="1">
      <c r="A489" s="15"/>
      <c r="B489" s="32" t="s">
        <v>29</v>
      </c>
      <c r="C489" s="22">
        <v>0</v>
      </c>
      <c r="D489" s="22">
        <v>0</v>
      </c>
      <c r="E489" s="25">
        <f t="shared" si="52"/>
        <v>0</v>
      </c>
      <c r="F489" s="22">
        <f t="shared" si="53"/>
        <v>0</v>
      </c>
      <c r="G489" s="22">
        <v>0</v>
      </c>
      <c r="H489" s="22">
        <v>0</v>
      </c>
      <c r="I489" s="22">
        <v>0</v>
      </c>
      <c r="J489" s="25">
        <f t="shared" si="50"/>
        <v>0</v>
      </c>
      <c r="K489" s="26">
        <f t="shared" si="51"/>
        <v>0</v>
      </c>
      <c r="L489" s="22"/>
    </row>
    <row r="490" spans="1:12" ht="28.5" customHeight="1">
      <c r="A490" s="15">
        <v>2100</v>
      </c>
      <c r="B490" s="55" t="s">
        <v>189</v>
      </c>
      <c r="C490" s="28">
        <v>0</v>
      </c>
      <c r="D490" s="28">
        <v>0</v>
      </c>
      <c r="E490" s="29">
        <f t="shared" si="52"/>
        <v>0</v>
      </c>
      <c r="F490" s="28">
        <f t="shared" si="53"/>
        <v>0</v>
      </c>
      <c r="G490" s="28">
        <v>0</v>
      </c>
      <c r="H490" s="28">
        <v>0</v>
      </c>
      <c r="I490" s="28">
        <v>0</v>
      </c>
      <c r="J490" s="29">
        <f t="shared" si="50"/>
        <v>0</v>
      </c>
      <c r="K490" s="30">
        <f t="shared" si="51"/>
        <v>0</v>
      </c>
      <c r="L490" s="28">
        <v>1</v>
      </c>
    </row>
    <row r="491" spans="1:12" ht="15.75" customHeight="1">
      <c r="A491" s="15"/>
      <c r="B491" s="21" t="s">
        <v>27</v>
      </c>
      <c r="C491" s="28">
        <v>0</v>
      </c>
      <c r="D491" s="28">
        <v>0</v>
      </c>
      <c r="E491" s="18">
        <f t="shared" si="52"/>
        <v>0</v>
      </c>
      <c r="F491" s="17">
        <f t="shared" si="53"/>
        <v>0</v>
      </c>
      <c r="G491" s="28">
        <v>0</v>
      </c>
      <c r="H491" s="28">
        <v>0</v>
      </c>
      <c r="I491" s="28">
        <v>0</v>
      </c>
      <c r="J491" s="18">
        <f t="shared" si="50"/>
        <v>0</v>
      </c>
      <c r="K491" s="19">
        <f t="shared" si="51"/>
        <v>0</v>
      </c>
      <c r="L491" s="77"/>
    </row>
    <row r="492" spans="1:12" ht="15.75" customHeight="1">
      <c r="A492" s="15"/>
      <c r="B492" s="23" t="s">
        <v>28</v>
      </c>
      <c r="C492" s="17">
        <v>0</v>
      </c>
      <c r="D492" s="17">
        <v>0</v>
      </c>
      <c r="E492" s="18">
        <f t="shared" si="52"/>
        <v>0</v>
      </c>
      <c r="F492" s="17">
        <f t="shared" si="53"/>
        <v>0</v>
      </c>
      <c r="G492" s="17">
        <v>0</v>
      </c>
      <c r="H492" s="17">
        <v>0</v>
      </c>
      <c r="I492" s="17">
        <v>0</v>
      </c>
      <c r="J492" s="18">
        <f t="shared" si="50"/>
        <v>0</v>
      </c>
      <c r="K492" s="19">
        <f t="shared" si="51"/>
        <v>0</v>
      </c>
      <c r="L492" s="22"/>
    </row>
    <row r="493" spans="1:12" ht="15.75" customHeight="1">
      <c r="A493" s="15"/>
      <c r="B493" s="32" t="s">
        <v>29</v>
      </c>
      <c r="C493" s="34">
        <v>0</v>
      </c>
      <c r="D493" s="34">
        <v>0</v>
      </c>
      <c r="E493" s="25">
        <f t="shared" si="52"/>
        <v>0</v>
      </c>
      <c r="F493" s="22">
        <f t="shared" si="53"/>
        <v>0</v>
      </c>
      <c r="G493" s="34">
        <v>0</v>
      </c>
      <c r="H493" s="34">
        <v>0</v>
      </c>
      <c r="I493" s="34">
        <v>0</v>
      </c>
      <c r="J493" s="25">
        <f t="shared" si="50"/>
        <v>0</v>
      </c>
      <c r="K493" s="26">
        <f t="shared" si="51"/>
        <v>0</v>
      </c>
      <c r="L493" s="22"/>
    </row>
    <row r="494" spans="1:12" ht="40.5" customHeight="1">
      <c r="A494" s="15">
        <v>2110</v>
      </c>
      <c r="B494" s="16" t="s">
        <v>190</v>
      </c>
      <c r="C494" s="28">
        <v>0</v>
      </c>
      <c r="D494" s="28">
        <v>0</v>
      </c>
      <c r="E494" s="29">
        <f t="shared" si="52"/>
        <v>0</v>
      </c>
      <c r="F494" s="28">
        <f t="shared" si="53"/>
        <v>0</v>
      </c>
      <c r="G494" s="28">
        <v>0</v>
      </c>
      <c r="H494" s="28">
        <v>0</v>
      </c>
      <c r="I494" s="28">
        <v>0</v>
      </c>
      <c r="J494" s="29">
        <f t="shared" si="50"/>
        <v>0</v>
      </c>
      <c r="K494" s="39">
        <f t="shared" si="51"/>
        <v>0</v>
      </c>
      <c r="L494" s="20">
        <v>24</v>
      </c>
    </row>
    <row r="495" spans="1:12" ht="15.75" customHeight="1">
      <c r="A495" s="15"/>
      <c r="B495" s="54" t="s">
        <v>27</v>
      </c>
      <c r="C495" s="22">
        <v>0</v>
      </c>
      <c r="D495" s="22">
        <v>0</v>
      </c>
      <c r="E495" s="25">
        <f t="shared" si="52"/>
        <v>0</v>
      </c>
      <c r="F495" s="22">
        <f t="shared" si="53"/>
        <v>0</v>
      </c>
      <c r="G495" s="22">
        <v>0</v>
      </c>
      <c r="H495" s="22">
        <v>0</v>
      </c>
      <c r="I495" s="22">
        <v>0</v>
      </c>
      <c r="J495" s="25">
        <f t="shared" si="50"/>
        <v>0</v>
      </c>
      <c r="K495" s="26">
        <f t="shared" si="51"/>
        <v>0</v>
      </c>
      <c r="L495" s="22"/>
    </row>
    <row r="496" spans="1:12" ht="15" customHeight="1">
      <c r="A496" s="15"/>
      <c r="B496" s="66" t="s">
        <v>191</v>
      </c>
      <c r="C496" s="34"/>
      <c r="D496" s="28"/>
      <c r="E496" s="35"/>
      <c r="F496" s="34"/>
      <c r="G496" s="34"/>
      <c r="H496" s="34"/>
      <c r="I496" s="34"/>
      <c r="J496" s="35"/>
      <c r="K496" s="67"/>
      <c r="L496" s="36"/>
    </row>
    <row r="497" spans="1:12" ht="26.25" customHeight="1">
      <c r="A497" s="91">
        <v>2115</v>
      </c>
      <c r="B497" s="16" t="s">
        <v>192</v>
      </c>
      <c r="C497" s="20">
        <v>0</v>
      </c>
      <c r="D497" s="20">
        <v>0</v>
      </c>
      <c r="E497" s="79">
        <f t="shared" si="52"/>
        <v>0</v>
      </c>
      <c r="F497" s="20">
        <f t="shared" si="53"/>
        <v>0</v>
      </c>
      <c r="G497" s="20">
        <v>0</v>
      </c>
      <c r="H497" s="20">
        <v>0</v>
      </c>
      <c r="I497" s="20">
        <v>0</v>
      </c>
      <c r="J497" s="68">
        <f t="shared" si="50"/>
        <v>0</v>
      </c>
      <c r="K497" s="39">
        <f t="shared" si="51"/>
        <v>0</v>
      </c>
      <c r="L497" s="20">
        <v>20</v>
      </c>
    </row>
    <row r="498" spans="1:12" ht="15.75" customHeight="1">
      <c r="A498" s="46"/>
      <c r="B498" s="54" t="s">
        <v>27</v>
      </c>
      <c r="C498" s="17">
        <v>0</v>
      </c>
      <c r="D498" s="17">
        <v>0</v>
      </c>
      <c r="E498" s="80">
        <f t="shared" si="52"/>
        <v>0</v>
      </c>
      <c r="F498" s="17">
        <f t="shared" si="53"/>
        <v>0</v>
      </c>
      <c r="G498" s="17">
        <v>0</v>
      </c>
      <c r="H498" s="17">
        <v>0</v>
      </c>
      <c r="I498" s="17">
        <v>0</v>
      </c>
      <c r="J498" s="25">
        <f t="shared" si="50"/>
        <v>0</v>
      </c>
      <c r="K498" s="26">
        <f t="shared" si="51"/>
        <v>0</v>
      </c>
      <c r="L498" s="22"/>
    </row>
    <row r="499" spans="1:12" ht="18" customHeight="1">
      <c r="A499" s="15">
        <v>2120</v>
      </c>
      <c r="B499" s="31" t="s">
        <v>193</v>
      </c>
      <c r="C499" s="17">
        <v>0</v>
      </c>
      <c r="D499" s="17">
        <v>0</v>
      </c>
      <c r="E499" s="80">
        <f t="shared" si="52"/>
        <v>0</v>
      </c>
      <c r="F499" s="17">
        <f t="shared" si="53"/>
        <v>0</v>
      </c>
      <c r="G499" s="17">
        <v>0</v>
      </c>
      <c r="H499" s="17">
        <v>0</v>
      </c>
      <c r="I499" s="17">
        <v>0</v>
      </c>
      <c r="J499" s="68">
        <f t="shared" si="50"/>
        <v>0</v>
      </c>
      <c r="K499" s="30">
        <f t="shared" si="51"/>
        <v>0</v>
      </c>
      <c r="L499" s="20">
        <v>4</v>
      </c>
    </row>
    <row r="500" spans="1:12" ht="15.75" customHeight="1">
      <c r="A500" s="15"/>
      <c r="B500" s="54" t="s">
        <v>27</v>
      </c>
      <c r="C500" s="22">
        <v>0</v>
      </c>
      <c r="D500" s="22">
        <v>0</v>
      </c>
      <c r="E500" s="81">
        <f t="shared" si="52"/>
        <v>0</v>
      </c>
      <c r="F500" s="22">
        <f t="shared" si="53"/>
        <v>0</v>
      </c>
      <c r="G500" s="22">
        <v>0</v>
      </c>
      <c r="H500" s="22">
        <v>0</v>
      </c>
      <c r="I500" s="22">
        <v>0</v>
      </c>
      <c r="J500" s="25">
        <f t="shared" si="50"/>
        <v>0</v>
      </c>
      <c r="K500" s="26">
        <f t="shared" si="51"/>
        <v>0</v>
      </c>
      <c r="L500" s="22"/>
    </row>
    <row r="501" spans="1:12" ht="28.5" customHeight="1">
      <c r="A501" s="15">
        <v>2130</v>
      </c>
      <c r="B501" s="55" t="s">
        <v>194</v>
      </c>
      <c r="C501" s="28">
        <v>137499</v>
      </c>
      <c r="D501" s="28">
        <v>1519000</v>
      </c>
      <c r="E501" s="29">
        <f t="shared" si="52"/>
        <v>1104.7353071658704</v>
      </c>
      <c r="F501" s="28">
        <f t="shared" si="53"/>
        <v>1381501</v>
      </c>
      <c r="G501" s="28">
        <v>81056</v>
      </c>
      <c r="H501" s="28">
        <v>2233</v>
      </c>
      <c r="I501" s="28">
        <v>2084</v>
      </c>
      <c r="J501" s="29">
        <f t="shared" si="50"/>
        <v>93.32736229287953</v>
      </c>
      <c r="K501" s="30">
        <f t="shared" si="51"/>
        <v>-149</v>
      </c>
      <c r="L501" s="28" t="s">
        <v>41</v>
      </c>
    </row>
    <row r="502" spans="1:12" ht="15.75" customHeight="1">
      <c r="A502" s="15"/>
      <c r="B502" s="21" t="s">
        <v>27</v>
      </c>
      <c r="C502" s="17">
        <v>64577</v>
      </c>
      <c r="D502" s="17">
        <v>586572</v>
      </c>
      <c r="E502" s="18">
        <f t="shared" si="52"/>
        <v>908.3295910308625</v>
      </c>
      <c r="F502" s="17">
        <f t="shared" si="53"/>
        <v>521995</v>
      </c>
      <c r="G502" s="17">
        <v>79344</v>
      </c>
      <c r="H502" s="17">
        <v>1891</v>
      </c>
      <c r="I502" s="17">
        <v>934</v>
      </c>
      <c r="J502" s="18">
        <f t="shared" si="50"/>
        <v>49.3918561607615</v>
      </c>
      <c r="K502" s="19">
        <f t="shared" si="51"/>
        <v>-957</v>
      </c>
      <c r="L502" s="22"/>
    </row>
    <row r="503" spans="1:12" ht="15.75" customHeight="1">
      <c r="A503" s="15"/>
      <c r="B503" s="23" t="s">
        <v>28</v>
      </c>
      <c r="C503" s="17">
        <v>72922</v>
      </c>
      <c r="D503" s="17">
        <v>932428</v>
      </c>
      <c r="E503" s="18">
        <f t="shared" si="52"/>
        <v>1278.664874797729</v>
      </c>
      <c r="F503" s="17">
        <f t="shared" si="53"/>
        <v>859506</v>
      </c>
      <c r="G503" s="17">
        <v>1712</v>
      </c>
      <c r="H503" s="17">
        <v>342</v>
      </c>
      <c r="I503" s="17">
        <v>1150</v>
      </c>
      <c r="J503" s="18">
        <f t="shared" si="50"/>
        <v>336.2573099415205</v>
      </c>
      <c r="K503" s="19">
        <f t="shared" si="51"/>
        <v>808</v>
      </c>
      <c r="L503" s="22"/>
    </row>
    <row r="504" spans="1:12" ht="15.75" customHeight="1">
      <c r="A504" s="15"/>
      <c r="B504" s="32" t="s">
        <v>29</v>
      </c>
      <c r="C504" s="22">
        <v>118</v>
      </c>
      <c r="D504" s="22">
        <v>24</v>
      </c>
      <c r="E504" s="25">
        <f t="shared" si="52"/>
        <v>20.33898305084746</v>
      </c>
      <c r="F504" s="22">
        <f t="shared" si="53"/>
        <v>-94</v>
      </c>
      <c r="G504" s="22">
        <v>0</v>
      </c>
      <c r="H504" s="22">
        <v>0</v>
      </c>
      <c r="I504" s="22">
        <v>0</v>
      </c>
      <c r="J504" s="25">
        <f t="shared" si="50"/>
        <v>0</v>
      </c>
      <c r="K504" s="26">
        <f t="shared" si="51"/>
        <v>0</v>
      </c>
      <c r="L504" s="22"/>
    </row>
    <row r="505" spans="1:12" ht="15" customHeight="1">
      <c r="A505" s="15"/>
      <c r="B505" s="66" t="s">
        <v>191</v>
      </c>
      <c r="C505" s="34"/>
      <c r="D505" s="34"/>
      <c r="E505" s="35"/>
      <c r="F505" s="34"/>
      <c r="G505" s="34"/>
      <c r="H505" s="34"/>
      <c r="I505" s="34"/>
      <c r="J505" s="35"/>
      <c r="K505" s="67"/>
      <c r="L505" s="36"/>
    </row>
    <row r="506" spans="1:12" ht="28.5" customHeight="1">
      <c r="A506" s="15">
        <v>2135</v>
      </c>
      <c r="B506" s="16" t="s">
        <v>195</v>
      </c>
      <c r="C506" s="20">
        <v>64577</v>
      </c>
      <c r="D506" s="20">
        <v>586572</v>
      </c>
      <c r="E506" s="68">
        <f t="shared" si="52"/>
        <v>908.3295910308625</v>
      </c>
      <c r="F506" s="20">
        <f t="shared" si="53"/>
        <v>521995</v>
      </c>
      <c r="G506" s="20">
        <v>79344</v>
      </c>
      <c r="H506" s="20">
        <v>1891</v>
      </c>
      <c r="I506" s="20">
        <v>934</v>
      </c>
      <c r="J506" s="68">
        <f t="shared" si="50"/>
        <v>49.3918561607615</v>
      </c>
      <c r="K506" s="39">
        <f t="shared" si="51"/>
        <v>-957</v>
      </c>
      <c r="L506" s="20" t="s">
        <v>41</v>
      </c>
    </row>
    <row r="507" spans="1:12" ht="15.75" customHeight="1">
      <c r="A507" s="15"/>
      <c r="B507" s="54" t="s">
        <v>27</v>
      </c>
      <c r="C507" s="34">
        <v>64577</v>
      </c>
      <c r="D507" s="34">
        <v>586572</v>
      </c>
      <c r="E507" s="25">
        <f t="shared" si="52"/>
        <v>908.3295910308625</v>
      </c>
      <c r="F507" s="22">
        <f t="shared" si="53"/>
        <v>521995</v>
      </c>
      <c r="G507" s="34">
        <v>79344</v>
      </c>
      <c r="H507" s="34">
        <v>1891</v>
      </c>
      <c r="I507" s="34">
        <v>934</v>
      </c>
      <c r="J507" s="25">
        <f t="shared" si="50"/>
        <v>49.3918561607615</v>
      </c>
      <c r="K507" s="26">
        <f t="shared" si="51"/>
        <v>-957</v>
      </c>
      <c r="L507" s="22"/>
    </row>
    <row r="508" spans="1:12" ht="78.75" customHeight="1">
      <c r="A508" s="15">
        <v>2140</v>
      </c>
      <c r="B508" s="16" t="s">
        <v>196</v>
      </c>
      <c r="C508" s="28">
        <v>70464</v>
      </c>
      <c r="D508" s="28">
        <v>932262</v>
      </c>
      <c r="E508" s="29">
        <f t="shared" si="52"/>
        <v>1323.033038147139</v>
      </c>
      <c r="F508" s="28">
        <f t="shared" si="53"/>
        <v>861798</v>
      </c>
      <c r="G508" s="28">
        <v>1695</v>
      </c>
      <c r="H508" s="28">
        <v>210</v>
      </c>
      <c r="I508" s="28">
        <v>1205</v>
      </c>
      <c r="J508" s="29">
        <f t="shared" si="50"/>
        <v>573.8095238095239</v>
      </c>
      <c r="K508" s="30">
        <f t="shared" si="51"/>
        <v>995</v>
      </c>
      <c r="L508" s="20" t="s">
        <v>41</v>
      </c>
    </row>
    <row r="509" spans="1:12" ht="15.75" customHeight="1">
      <c r="A509" s="15"/>
      <c r="B509" s="23" t="s">
        <v>28</v>
      </c>
      <c r="C509" s="17">
        <v>70464</v>
      </c>
      <c r="D509" s="17">
        <v>932262</v>
      </c>
      <c r="E509" s="18">
        <f t="shared" si="52"/>
        <v>1323.033038147139</v>
      </c>
      <c r="F509" s="17">
        <f t="shared" si="53"/>
        <v>861798</v>
      </c>
      <c r="G509" s="17">
        <v>1695</v>
      </c>
      <c r="H509" s="17">
        <v>210</v>
      </c>
      <c r="I509" s="17">
        <v>1205</v>
      </c>
      <c r="J509" s="18">
        <f t="shared" si="50"/>
        <v>573.8095238095239</v>
      </c>
      <c r="K509" s="19">
        <f t="shared" si="51"/>
        <v>995</v>
      </c>
      <c r="L509" s="22"/>
    </row>
    <row r="510" spans="1:12" ht="15.75" customHeight="1">
      <c r="A510" s="15"/>
      <c r="B510" s="32" t="s">
        <v>29</v>
      </c>
      <c r="C510" s="34">
        <v>118</v>
      </c>
      <c r="D510" s="34">
        <v>24</v>
      </c>
      <c r="E510" s="25">
        <f t="shared" si="52"/>
        <v>20.33898305084746</v>
      </c>
      <c r="F510" s="22">
        <f t="shared" si="53"/>
        <v>-94</v>
      </c>
      <c r="G510" s="34">
        <v>0</v>
      </c>
      <c r="H510" s="34">
        <v>0</v>
      </c>
      <c r="I510" s="34">
        <v>0</v>
      </c>
      <c r="J510" s="25">
        <f t="shared" si="50"/>
        <v>0</v>
      </c>
      <c r="K510" s="26">
        <f t="shared" si="51"/>
        <v>0</v>
      </c>
      <c r="L510" s="22"/>
    </row>
    <row r="511" spans="1:12" ht="78.75" customHeight="1">
      <c r="A511" s="15">
        <v>2145</v>
      </c>
      <c r="B511" s="55" t="s">
        <v>197</v>
      </c>
      <c r="C511" s="20">
        <v>2458</v>
      </c>
      <c r="D511" s="20">
        <v>166</v>
      </c>
      <c r="E511" s="68">
        <f t="shared" si="52"/>
        <v>6.753458096013018</v>
      </c>
      <c r="F511" s="20">
        <f t="shared" si="53"/>
        <v>-2292</v>
      </c>
      <c r="G511" s="20">
        <v>17</v>
      </c>
      <c r="H511" s="20">
        <v>132</v>
      </c>
      <c r="I511" s="20">
        <v>-55</v>
      </c>
      <c r="J511" s="68"/>
      <c r="K511" s="30">
        <f t="shared" si="51"/>
        <v>-187</v>
      </c>
      <c r="L511" s="20" t="s">
        <v>41</v>
      </c>
    </row>
    <row r="512" spans="1:12" ht="15.75" customHeight="1">
      <c r="A512" s="15"/>
      <c r="B512" s="23" t="s">
        <v>28</v>
      </c>
      <c r="C512" s="28">
        <v>2458</v>
      </c>
      <c r="D512" s="28">
        <v>166</v>
      </c>
      <c r="E512" s="18">
        <f t="shared" si="52"/>
        <v>6.753458096013018</v>
      </c>
      <c r="F512" s="17">
        <f t="shared" si="53"/>
        <v>-2292</v>
      </c>
      <c r="G512" s="28">
        <v>17</v>
      </c>
      <c r="H512" s="28">
        <v>132</v>
      </c>
      <c r="I512" s="28">
        <v>-55</v>
      </c>
      <c r="J512" s="18"/>
      <c r="K512" s="19">
        <f t="shared" si="51"/>
        <v>-187</v>
      </c>
      <c r="L512" s="22"/>
    </row>
    <row r="513" spans="1:12" ht="15.75" customHeight="1">
      <c r="A513" s="15"/>
      <c r="B513" s="32" t="s">
        <v>29</v>
      </c>
      <c r="C513" s="34">
        <v>0</v>
      </c>
      <c r="D513" s="34">
        <v>0</v>
      </c>
      <c r="E513" s="25">
        <f t="shared" si="52"/>
        <v>0</v>
      </c>
      <c r="F513" s="22">
        <f t="shared" si="53"/>
        <v>0</v>
      </c>
      <c r="G513" s="34">
        <v>0</v>
      </c>
      <c r="H513" s="34">
        <v>0</v>
      </c>
      <c r="I513" s="34">
        <v>0</v>
      </c>
      <c r="J513" s="25">
        <f t="shared" si="50"/>
        <v>0</v>
      </c>
      <c r="K513" s="26">
        <f t="shared" si="51"/>
        <v>0</v>
      </c>
      <c r="L513" s="22"/>
    </row>
    <row r="514" spans="1:12" ht="66" customHeight="1">
      <c r="A514" s="64">
        <v>2146</v>
      </c>
      <c r="B514" s="55" t="s">
        <v>198</v>
      </c>
      <c r="C514" s="20">
        <v>-709</v>
      </c>
      <c r="D514" s="20">
        <v>665</v>
      </c>
      <c r="E514" s="68"/>
      <c r="F514" s="20">
        <f t="shared" si="53"/>
        <v>1374</v>
      </c>
      <c r="G514" s="20">
        <v>135</v>
      </c>
      <c r="H514" s="20">
        <v>71</v>
      </c>
      <c r="I514" s="20">
        <v>401</v>
      </c>
      <c r="J514" s="29">
        <f t="shared" si="50"/>
        <v>564.7887323943662</v>
      </c>
      <c r="K514" s="30">
        <f t="shared" si="51"/>
        <v>330</v>
      </c>
      <c r="L514" s="89">
        <v>1583</v>
      </c>
    </row>
    <row r="515" spans="1:12" ht="15.75" customHeight="1">
      <c r="A515" s="64"/>
      <c r="B515" s="54" t="s">
        <v>27</v>
      </c>
      <c r="C515" s="34">
        <v>-709</v>
      </c>
      <c r="D515" s="34">
        <v>665</v>
      </c>
      <c r="E515" s="25"/>
      <c r="F515" s="22">
        <f t="shared" si="53"/>
        <v>1374</v>
      </c>
      <c r="G515" s="34">
        <v>135</v>
      </c>
      <c r="H515" s="34">
        <v>71</v>
      </c>
      <c r="I515" s="34">
        <v>401</v>
      </c>
      <c r="J515" s="25">
        <f t="shared" si="50"/>
        <v>564.7887323943662</v>
      </c>
      <c r="K515" s="26">
        <f t="shared" si="51"/>
        <v>330</v>
      </c>
      <c r="L515" s="62"/>
    </row>
    <row r="516" spans="1:12" ht="15" customHeight="1">
      <c r="A516" s="100"/>
      <c r="B516" s="66" t="s">
        <v>25</v>
      </c>
      <c r="C516" s="34"/>
      <c r="D516" s="34"/>
      <c r="E516" s="35"/>
      <c r="F516" s="34"/>
      <c r="G516" s="34"/>
      <c r="H516" s="34"/>
      <c r="I516" s="34"/>
      <c r="J516" s="35"/>
      <c r="K516" s="67"/>
      <c r="L516" s="59"/>
    </row>
    <row r="517" spans="1:12" ht="54" customHeight="1">
      <c r="A517" s="64">
        <v>2147</v>
      </c>
      <c r="B517" s="16" t="s">
        <v>199</v>
      </c>
      <c r="C517" s="20">
        <v>-760</v>
      </c>
      <c r="D517" s="20">
        <v>697</v>
      </c>
      <c r="E517" s="68"/>
      <c r="F517" s="20">
        <f t="shared" si="53"/>
        <v>1457</v>
      </c>
      <c r="G517" s="20">
        <v>-25</v>
      </c>
      <c r="H517" s="20">
        <v>71</v>
      </c>
      <c r="I517" s="70">
        <v>347</v>
      </c>
      <c r="J517" s="68">
        <f t="shared" si="50"/>
        <v>488.7323943661972</v>
      </c>
      <c r="K517" s="39">
        <f t="shared" si="51"/>
        <v>276</v>
      </c>
      <c r="L517" s="20">
        <v>2761</v>
      </c>
    </row>
    <row r="518" spans="1:12" ht="15.75" customHeight="1">
      <c r="A518" s="64"/>
      <c r="B518" s="84" t="s">
        <v>27</v>
      </c>
      <c r="C518" s="22">
        <v>-760</v>
      </c>
      <c r="D518" s="22">
        <v>697</v>
      </c>
      <c r="E518" s="25"/>
      <c r="F518" s="22">
        <f t="shared" si="53"/>
        <v>1457</v>
      </c>
      <c r="G518" s="22">
        <v>-25</v>
      </c>
      <c r="H518" s="22">
        <v>71</v>
      </c>
      <c r="I518" s="72">
        <v>347</v>
      </c>
      <c r="J518" s="25">
        <f t="shared" si="50"/>
        <v>488.7323943661972</v>
      </c>
      <c r="K518" s="26">
        <f t="shared" si="51"/>
        <v>276</v>
      </c>
      <c r="L518" s="62"/>
    </row>
    <row r="519" spans="1:12" ht="66" customHeight="1">
      <c r="A519" s="64">
        <v>2148</v>
      </c>
      <c r="B519" s="16" t="s">
        <v>200</v>
      </c>
      <c r="C519" s="28">
        <v>51</v>
      </c>
      <c r="D519" s="28">
        <v>-32</v>
      </c>
      <c r="E519" s="29"/>
      <c r="F519" s="28">
        <f t="shared" si="53"/>
        <v>-83</v>
      </c>
      <c r="G519" s="20">
        <v>160</v>
      </c>
      <c r="H519" s="20">
        <v>0</v>
      </c>
      <c r="I519" s="74">
        <v>54</v>
      </c>
      <c r="J519" s="68"/>
      <c r="K519" s="39">
        <f t="shared" si="51"/>
        <v>54</v>
      </c>
      <c r="L519" s="20">
        <v>-1178</v>
      </c>
    </row>
    <row r="520" spans="1:12" ht="15.75" customHeight="1">
      <c r="A520" s="64"/>
      <c r="B520" s="84" t="s">
        <v>27</v>
      </c>
      <c r="C520" s="22">
        <v>51</v>
      </c>
      <c r="D520" s="22">
        <v>-32</v>
      </c>
      <c r="E520" s="25"/>
      <c r="F520" s="22">
        <f t="shared" si="53"/>
        <v>-83</v>
      </c>
      <c r="G520" s="22">
        <v>160</v>
      </c>
      <c r="H520" s="22">
        <v>0</v>
      </c>
      <c r="I520" s="72">
        <v>54</v>
      </c>
      <c r="J520" s="25"/>
      <c r="K520" s="26">
        <f t="shared" si="51"/>
        <v>54</v>
      </c>
      <c r="L520" s="62"/>
    </row>
    <row r="521" spans="1:12" ht="28.5" customHeight="1">
      <c r="A521" s="15">
        <v>2150</v>
      </c>
      <c r="B521" s="55" t="s">
        <v>201</v>
      </c>
      <c r="C521" s="28">
        <v>1642184</v>
      </c>
      <c r="D521" s="28">
        <v>692573</v>
      </c>
      <c r="E521" s="29">
        <f t="shared" si="52"/>
        <v>42.17389768746986</v>
      </c>
      <c r="F521" s="28">
        <f t="shared" si="53"/>
        <v>-949611</v>
      </c>
      <c r="G521" s="28">
        <v>134990</v>
      </c>
      <c r="H521" s="28">
        <v>30418</v>
      </c>
      <c r="I521" s="74">
        <v>127332</v>
      </c>
      <c r="J521" s="29">
        <f t="shared" si="50"/>
        <v>418.6074035110789</v>
      </c>
      <c r="K521" s="30">
        <f t="shared" si="51"/>
        <v>96914</v>
      </c>
      <c r="L521" s="28">
        <v>804438</v>
      </c>
    </row>
    <row r="522" spans="1:12" ht="15.75" customHeight="1">
      <c r="A522" s="15"/>
      <c r="B522" s="23" t="s">
        <v>22</v>
      </c>
      <c r="C522" s="17">
        <v>1642184</v>
      </c>
      <c r="D522" s="17">
        <v>692573</v>
      </c>
      <c r="E522" s="18">
        <f t="shared" si="52"/>
        <v>42.17389768746986</v>
      </c>
      <c r="F522" s="17">
        <f t="shared" si="53"/>
        <v>-949611</v>
      </c>
      <c r="G522" s="17">
        <v>134990</v>
      </c>
      <c r="H522" s="17">
        <v>30418</v>
      </c>
      <c r="I522" s="76">
        <v>127332</v>
      </c>
      <c r="J522" s="18">
        <f t="shared" si="50"/>
        <v>418.6074035110789</v>
      </c>
      <c r="K522" s="19">
        <f t="shared" si="51"/>
        <v>96914</v>
      </c>
      <c r="L522" s="62"/>
    </row>
    <row r="523" spans="1:12" ht="15.75" customHeight="1">
      <c r="A523" s="15"/>
      <c r="B523" s="32" t="s">
        <v>23</v>
      </c>
      <c r="C523" s="22">
        <v>662174</v>
      </c>
      <c r="D523" s="22">
        <v>344775</v>
      </c>
      <c r="E523" s="25">
        <f t="shared" si="52"/>
        <v>52.06713039170974</v>
      </c>
      <c r="F523" s="22">
        <f t="shared" si="53"/>
        <v>-317399</v>
      </c>
      <c r="G523" s="22">
        <v>69443</v>
      </c>
      <c r="H523" s="22">
        <v>15222</v>
      </c>
      <c r="I523" s="22">
        <v>55845</v>
      </c>
      <c r="J523" s="25">
        <f t="shared" si="50"/>
        <v>366.8703192747339</v>
      </c>
      <c r="K523" s="26">
        <f t="shared" si="51"/>
        <v>40623</v>
      </c>
      <c r="L523" s="62"/>
    </row>
    <row r="524" spans="1:12" ht="15" customHeight="1">
      <c r="A524" s="15"/>
      <c r="B524" s="66" t="s">
        <v>191</v>
      </c>
      <c r="C524" s="34"/>
      <c r="D524" s="34"/>
      <c r="E524" s="35"/>
      <c r="F524" s="34"/>
      <c r="G524" s="34"/>
      <c r="H524" s="34"/>
      <c r="I524" s="34"/>
      <c r="J524" s="35"/>
      <c r="K524" s="67"/>
      <c r="L524" s="36"/>
    </row>
    <row r="525" spans="1:12" ht="18" customHeight="1">
      <c r="A525" s="15">
        <v>2155</v>
      </c>
      <c r="B525" s="31" t="s">
        <v>202</v>
      </c>
      <c r="C525" s="20">
        <v>421240</v>
      </c>
      <c r="D525" s="20">
        <v>99720</v>
      </c>
      <c r="E525" s="68">
        <f t="shared" si="52"/>
        <v>23.672965530339</v>
      </c>
      <c r="F525" s="20">
        <f t="shared" si="53"/>
        <v>-321520</v>
      </c>
      <c r="G525" s="20">
        <v>12143</v>
      </c>
      <c r="H525" s="20">
        <v>6474</v>
      </c>
      <c r="I525" s="70">
        <v>25147</v>
      </c>
      <c r="J525" s="68">
        <f t="shared" si="50"/>
        <v>388.4306456595613</v>
      </c>
      <c r="K525" s="39">
        <f t="shared" si="51"/>
        <v>18673</v>
      </c>
      <c r="L525" s="28">
        <v>267145</v>
      </c>
    </row>
    <row r="526" spans="1:12" ht="15.75" customHeight="1">
      <c r="A526" s="15"/>
      <c r="B526" s="23" t="s">
        <v>28</v>
      </c>
      <c r="C526" s="17">
        <v>421240</v>
      </c>
      <c r="D526" s="17">
        <v>99720</v>
      </c>
      <c r="E526" s="18">
        <f t="shared" si="52"/>
        <v>23.672965530339</v>
      </c>
      <c r="F526" s="17">
        <f t="shared" si="53"/>
        <v>-321520</v>
      </c>
      <c r="G526" s="17">
        <v>12143</v>
      </c>
      <c r="H526" s="17">
        <v>6474</v>
      </c>
      <c r="I526" s="76">
        <v>25147</v>
      </c>
      <c r="J526" s="18">
        <f t="shared" si="50"/>
        <v>388.4306456595613</v>
      </c>
      <c r="K526" s="19">
        <f t="shared" si="51"/>
        <v>18673</v>
      </c>
      <c r="L526" s="22"/>
    </row>
    <row r="527" spans="1:12" ht="15.75" customHeight="1">
      <c r="A527" s="15"/>
      <c r="B527" s="32" t="s">
        <v>29</v>
      </c>
      <c r="C527" s="22">
        <v>57832</v>
      </c>
      <c r="D527" s="22">
        <v>22019</v>
      </c>
      <c r="E527" s="25">
        <f t="shared" si="52"/>
        <v>38.07407663577258</v>
      </c>
      <c r="F527" s="22">
        <f t="shared" si="53"/>
        <v>-35813</v>
      </c>
      <c r="G527" s="22">
        <v>1289</v>
      </c>
      <c r="H527" s="22">
        <v>161</v>
      </c>
      <c r="I527" s="72">
        <v>3986</v>
      </c>
      <c r="J527" s="25">
        <f t="shared" si="50"/>
        <v>2475.7763975155276</v>
      </c>
      <c r="K527" s="26">
        <f t="shared" si="51"/>
        <v>3825</v>
      </c>
      <c r="L527" s="22"/>
    </row>
    <row r="528" spans="1:12" ht="39.75" customHeight="1">
      <c r="A528" s="15">
        <v>2160</v>
      </c>
      <c r="B528" s="16" t="s">
        <v>203</v>
      </c>
      <c r="C528" s="20">
        <v>21099</v>
      </c>
      <c r="D528" s="20">
        <v>14174</v>
      </c>
      <c r="E528" s="68">
        <f t="shared" si="52"/>
        <v>67.17853926726384</v>
      </c>
      <c r="F528" s="20">
        <f t="shared" si="53"/>
        <v>-6925</v>
      </c>
      <c r="G528" s="20">
        <v>901</v>
      </c>
      <c r="H528" s="20">
        <v>2247</v>
      </c>
      <c r="I528" s="70">
        <v>3061</v>
      </c>
      <c r="J528" s="68">
        <f t="shared" si="50"/>
        <v>136.2260792167334</v>
      </c>
      <c r="K528" s="39">
        <f t="shared" si="51"/>
        <v>814</v>
      </c>
      <c r="L528" s="20" t="s">
        <v>41</v>
      </c>
    </row>
    <row r="529" spans="1:12" ht="15.75" customHeight="1">
      <c r="A529" s="15"/>
      <c r="B529" s="23" t="s">
        <v>28</v>
      </c>
      <c r="C529" s="17">
        <v>21099</v>
      </c>
      <c r="D529" s="17">
        <v>14174</v>
      </c>
      <c r="E529" s="18">
        <f t="shared" si="52"/>
        <v>67.17853926726384</v>
      </c>
      <c r="F529" s="17">
        <f t="shared" si="53"/>
        <v>-6925</v>
      </c>
      <c r="G529" s="17">
        <v>901</v>
      </c>
      <c r="H529" s="17">
        <v>2247</v>
      </c>
      <c r="I529" s="76">
        <v>3061</v>
      </c>
      <c r="J529" s="18">
        <f t="shared" si="50"/>
        <v>136.2260792167334</v>
      </c>
      <c r="K529" s="19">
        <f t="shared" si="51"/>
        <v>814</v>
      </c>
      <c r="L529" s="22"/>
    </row>
    <row r="530" spans="1:12" ht="15.75" customHeight="1">
      <c r="A530" s="15"/>
      <c r="B530" s="32" t="s">
        <v>29</v>
      </c>
      <c r="C530" s="22">
        <v>99</v>
      </c>
      <c r="D530" s="22">
        <v>27</v>
      </c>
      <c r="E530" s="25">
        <f t="shared" si="52"/>
        <v>27.27272727272727</v>
      </c>
      <c r="F530" s="22">
        <f t="shared" si="53"/>
        <v>-72</v>
      </c>
      <c r="G530" s="22">
        <v>12</v>
      </c>
      <c r="H530" s="22">
        <v>2</v>
      </c>
      <c r="I530" s="72">
        <v>-2</v>
      </c>
      <c r="J530" s="25"/>
      <c r="K530" s="26">
        <f t="shared" si="51"/>
        <v>-4</v>
      </c>
      <c r="L530" s="22"/>
    </row>
    <row r="531" spans="1:12" ht="28.5" customHeight="1">
      <c r="A531" s="15">
        <v>2165</v>
      </c>
      <c r="B531" s="55" t="s">
        <v>204</v>
      </c>
      <c r="C531" s="28">
        <v>602599</v>
      </c>
      <c r="D531" s="28">
        <v>233888</v>
      </c>
      <c r="E531" s="29">
        <f t="shared" si="52"/>
        <v>38.81320745636817</v>
      </c>
      <c r="F531" s="28">
        <f t="shared" si="53"/>
        <v>-368711</v>
      </c>
      <c r="G531" s="28">
        <v>52922</v>
      </c>
      <c r="H531" s="28">
        <v>4702</v>
      </c>
      <c r="I531" s="74">
        <v>45053</v>
      </c>
      <c r="J531" s="29">
        <f t="shared" si="50"/>
        <v>958.1667375584857</v>
      </c>
      <c r="K531" s="30">
        <f t="shared" si="51"/>
        <v>40351</v>
      </c>
      <c r="L531" s="20">
        <v>270008</v>
      </c>
    </row>
    <row r="532" spans="1:12" ht="15.75" customHeight="1">
      <c r="A532" s="15"/>
      <c r="B532" s="23" t="s">
        <v>28</v>
      </c>
      <c r="C532" s="17">
        <v>602599</v>
      </c>
      <c r="D532" s="17">
        <v>233888</v>
      </c>
      <c r="E532" s="18">
        <f t="shared" si="52"/>
        <v>38.81320745636817</v>
      </c>
      <c r="F532" s="17">
        <f t="shared" si="53"/>
        <v>-368711</v>
      </c>
      <c r="G532" s="17">
        <v>52922</v>
      </c>
      <c r="H532" s="17">
        <v>4702</v>
      </c>
      <c r="I532" s="76">
        <v>45053</v>
      </c>
      <c r="J532" s="18">
        <f t="shared" si="50"/>
        <v>958.1667375584857</v>
      </c>
      <c r="K532" s="19">
        <f t="shared" si="51"/>
        <v>40351</v>
      </c>
      <c r="L532" s="22"/>
    </row>
    <row r="533" spans="1:12" ht="15.75" customHeight="1">
      <c r="A533" s="15"/>
      <c r="B533" s="32" t="s">
        <v>29</v>
      </c>
      <c r="C533" s="22">
        <v>151</v>
      </c>
      <c r="D533" s="22">
        <v>171</v>
      </c>
      <c r="E533" s="25">
        <f t="shared" si="52"/>
        <v>113.24503311258279</v>
      </c>
      <c r="F533" s="22">
        <f t="shared" si="53"/>
        <v>20</v>
      </c>
      <c r="G533" s="22">
        <v>1</v>
      </c>
      <c r="H533" s="22">
        <v>1</v>
      </c>
      <c r="I533" s="72">
        <v>39</v>
      </c>
      <c r="J533" s="25">
        <f t="shared" si="50"/>
        <v>3900</v>
      </c>
      <c r="K533" s="26">
        <f t="shared" si="51"/>
        <v>38</v>
      </c>
      <c r="L533" s="22"/>
    </row>
    <row r="534" spans="1:12" ht="28.5" customHeight="1">
      <c r="A534" s="15">
        <v>2170</v>
      </c>
      <c r="B534" s="55" t="s">
        <v>205</v>
      </c>
      <c r="C534" s="28">
        <v>17377</v>
      </c>
      <c r="D534" s="28">
        <v>14648</v>
      </c>
      <c r="E534" s="29">
        <f t="shared" si="52"/>
        <v>84.29533291131956</v>
      </c>
      <c r="F534" s="28">
        <f t="shared" si="53"/>
        <v>-2729</v>
      </c>
      <c r="G534" s="28">
        <v>737</v>
      </c>
      <c r="H534" s="28">
        <v>741</v>
      </c>
      <c r="I534" s="74">
        <v>929</v>
      </c>
      <c r="J534" s="29">
        <f t="shared" si="50"/>
        <v>125.37112010796221</v>
      </c>
      <c r="K534" s="30">
        <f t="shared" si="51"/>
        <v>188</v>
      </c>
      <c r="L534" s="20">
        <v>17909</v>
      </c>
    </row>
    <row r="535" spans="1:12" ht="15.75" customHeight="1">
      <c r="A535" s="15"/>
      <c r="B535" s="23" t="s">
        <v>28</v>
      </c>
      <c r="C535" s="17">
        <v>17377</v>
      </c>
      <c r="D535" s="17">
        <v>14648</v>
      </c>
      <c r="E535" s="18">
        <f t="shared" si="52"/>
        <v>84.29533291131956</v>
      </c>
      <c r="F535" s="17">
        <f t="shared" si="53"/>
        <v>-2729</v>
      </c>
      <c r="G535" s="17">
        <v>737</v>
      </c>
      <c r="H535" s="17">
        <v>741</v>
      </c>
      <c r="I535" s="76">
        <v>929</v>
      </c>
      <c r="J535" s="18">
        <f t="shared" si="50"/>
        <v>125.37112010796221</v>
      </c>
      <c r="K535" s="19">
        <f t="shared" si="51"/>
        <v>188</v>
      </c>
      <c r="L535" s="62"/>
    </row>
    <row r="536" spans="1:12" ht="15.75" customHeight="1">
      <c r="A536" s="15"/>
      <c r="B536" s="32" t="s">
        <v>29</v>
      </c>
      <c r="C536" s="22">
        <v>3698</v>
      </c>
      <c r="D536" s="22">
        <v>2910</v>
      </c>
      <c r="E536" s="25">
        <f t="shared" si="52"/>
        <v>78.69118442401299</v>
      </c>
      <c r="F536" s="22">
        <f t="shared" si="53"/>
        <v>-788</v>
      </c>
      <c r="G536" s="22">
        <v>180</v>
      </c>
      <c r="H536" s="22">
        <v>109</v>
      </c>
      <c r="I536" s="72">
        <v>183</v>
      </c>
      <c r="J536" s="25">
        <f t="shared" si="50"/>
        <v>167.88990825688072</v>
      </c>
      <c r="K536" s="26">
        <f t="shared" si="51"/>
        <v>74</v>
      </c>
      <c r="L536" s="62"/>
    </row>
    <row r="537" spans="1:12" ht="39.75" customHeight="1">
      <c r="A537" s="15">
        <v>2175</v>
      </c>
      <c r="B537" s="16" t="s">
        <v>206</v>
      </c>
      <c r="C537" s="28">
        <v>579869</v>
      </c>
      <c r="D537" s="28">
        <v>330143</v>
      </c>
      <c r="E537" s="29">
        <f t="shared" si="52"/>
        <v>56.934066142525296</v>
      </c>
      <c r="F537" s="28">
        <f t="shared" si="53"/>
        <v>-249726</v>
      </c>
      <c r="G537" s="28">
        <v>68287</v>
      </c>
      <c r="H537" s="28">
        <v>16254</v>
      </c>
      <c r="I537" s="74">
        <v>53142</v>
      </c>
      <c r="J537" s="68">
        <f t="shared" si="50"/>
        <v>326.94721299372463</v>
      </c>
      <c r="K537" s="30">
        <f t="shared" si="51"/>
        <v>36888</v>
      </c>
      <c r="L537" s="89">
        <v>249376</v>
      </c>
    </row>
    <row r="538" spans="1:12" ht="15.75" customHeight="1">
      <c r="A538" s="15"/>
      <c r="B538" s="23" t="s">
        <v>28</v>
      </c>
      <c r="C538" s="17">
        <v>579869</v>
      </c>
      <c r="D538" s="17">
        <v>330143</v>
      </c>
      <c r="E538" s="18">
        <f t="shared" si="52"/>
        <v>56.934066142525296</v>
      </c>
      <c r="F538" s="17">
        <f t="shared" si="53"/>
        <v>-249726</v>
      </c>
      <c r="G538" s="17">
        <v>68287</v>
      </c>
      <c r="H538" s="17">
        <v>16254</v>
      </c>
      <c r="I538" s="76">
        <v>53142</v>
      </c>
      <c r="J538" s="18">
        <f t="shared" si="50"/>
        <v>326.94721299372463</v>
      </c>
      <c r="K538" s="19">
        <f t="shared" si="51"/>
        <v>36888</v>
      </c>
      <c r="L538" s="62"/>
    </row>
    <row r="539" spans="1:12" ht="15.75" customHeight="1">
      <c r="A539" s="15"/>
      <c r="B539" s="32" t="s">
        <v>29</v>
      </c>
      <c r="C539" s="22">
        <v>600394</v>
      </c>
      <c r="D539" s="22">
        <v>319648</v>
      </c>
      <c r="E539" s="25">
        <f t="shared" si="52"/>
        <v>53.23970592644164</v>
      </c>
      <c r="F539" s="22">
        <f t="shared" si="53"/>
        <v>-280746</v>
      </c>
      <c r="G539" s="22">
        <v>67961</v>
      </c>
      <c r="H539" s="22">
        <v>14949</v>
      </c>
      <c r="I539" s="72">
        <v>51639</v>
      </c>
      <c r="J539" s="25">
        <f t="shared" si="50"/>
        <v>345.43447722255667</v>
      </c>
      <c r="K539" s="26">
        <f t="shared" si="51"/>
        <v>36690</v>
      </c>
      <c r="L539" s="62"/>
    </row>
    <row r="540" spans="1:12" ht="15" customHeight="1">
      <c r="A540" s="100"/>
      <c r="B540" s="66" t="s">
        <v>207</v>
      </c>
      <c r="C540" s="34"/>
      <c r="D540" s="34"/>
      <c r="E540" s="35"/>
      <c r="F540" s="34"/>
      <c r="G540" s="34"/>
      <c r="H540" s="34"/>
      <c r="I540" s="34"/>
      <c r="J540" s="35"/>
      <c r="K540" s="67"/>
      <c r="L540" s="60"/>
    </row>
    <row r="541" spans="1:12" ht="77.25" customHeight="1">
      <c r="A541" s="64">
        <v>2180</v>
      </c>
      <c r="B541" s="16" t="s">
        <v>208</v>
      </c>
      <c r="C541" s="20">
        <v>-20525</v>
      </c>
      <c r="D541" s="20">
        <v>10495</v>
      </c>
      <c r="E541" s="68"/>
      <c r="F541" s="20">
        <f t="shared" si="53"/>
        <v>31020</v>
      </c>
      <c r="G541" s="20">
        <v>325</v>
      </c>
      <c r="H541" s="20">
        <v>1306</v>
      </c>
      <c r="I541" s="20">
        <v>1503</v>
      </c>
      <c r="J541" s="68">
        <f t="shared" si="50"/>
        <v>115.08422664624808</v>
      </c>
      <c r="K541" s="39">
        <f t="shared" si="51"/>
        <v>197</v>
      </c>
      <c r="L541" s="20">
        <v>-27851</v>
      </c>
    </row>
    <row r="542" spans="1:12" ht="15.75" customHeight="1">
      <c r="A542" s="64"/>
      <c r="B542" s="23" t="s">
        <v>28</v>
      </c>
      <c r="C542" s="17">
        <v>-20525</v>
      </c>
      <c r="D542" s="17">
        <v>10495</v>
      </c>
      <c r="E542" s="18"/>
      <c r="F542" s="17">
        <f t="shared" si="53"/>
        <v>31020</v>
      </c>
      <c r="G542" s="17">
        <v>325</v>
      </c>
      <c r="H542" s="17">
        <v>1306</v>
      </c>
      <c r="I542" s="17">
        <v>1503</v>
      </c>
      <c r="J542" s="18">
        <f t="shared" si="50"/>
        <v>115.08422664624808</v>
      </c>
      <c r="K542" s="19">
        <f t="shared" si="51"/>
        <v>197</v>
      </c>
      <c r="L542" s="59"/>
    </row>
    <row r="543" spans="1:12" ht="15.75" customHeight="1">
      <c r="A543" s="64"/>
      <c r="B543" s="32" t="s">
        <v>29</v>
      </c>
      <c r="C543" s="22">
        <v>0</v>
      </c>
      <c r="D543" s="22">
        <v>0</v>
      </c>
      <c r="E543" s="25">
        <f t="shared" si="52"/>
        <v>0</v>
      </c>
      <c r="F543" s="22">
        <f t="shared" si="53"/>
        <v>0</v>
      </c>
      <c r="G543" s="34">
        <v>0</v>
      </c>
      <c r="H543" s="34">
        <v>0</v>
      </c>
      <c r="I543" s="34">
        <v>0</v>
      </c>
      <c r="J543" s="25">
        <f t="shared" si="50"/>
        <v>0</v>
      </c>
      <c r="K543" s="26">
        <f t="shared" si="51"/>
        <v>0</v>
      </c>
      <c r="L543" s="59"/>
    </row>
    <row r="544" spans="1:12" ht="54" customHeight="1">
      <c r="A544" s="64">
        <v>2183</v>
      </c>
      <c r="B544" s="16" t="s">
        <v>209</v>
      </c>
      <c r="C544" s="28">
        <v>475000</v>
      </c>
      <c r="D544" s="28">
        <v>195968</v>
      </c>
      <c r="E544" s="29">
        <f t="shared" si="52"/>
        <v>41.25642105263158</v>
      </c>
      <c r="F544" s="28">
        <f t="shared" si="53"/>
        <v>-279032</v>
      </c>
      <c r="G544" s="28">
        <v>57278</v>
      </c>
      <c r="H544" s="28">
        <v>2558</v>
      </c>
      <c r="I544" s="28">
        <v>14739</v>
      </c>
      <c r="J544" s="29">
        <f t="shared" si="50"/>
        <v>576.192337763878</v>
      </c>
      <c r="K544" s="30">
        <f t="shared" si="51"/>
        <v>12181</v>
      </c>
      <c r="L544" s="20">
        <v>124152</v>
      </c>
    </row>
    <row r="545" spans="1:12" ht="15.75" customHeight="1">
      <c r="A545" s="64"/>
      <c r="B545" s="23" t="s">
        <v>28</v>
      </c>
      <c r="C545" s="17">
        <v>475000</v>
      </c>
      <c r="D545" s="17">
        <v>195968</v>
      </c>
      <c r="E545" s="18">
        <f t="shared" si="52"/>
        <v>41.25642105263158</v>
      </c>
      <c r="F545" s="17">
        <f t="shared" si="53"/>
        <v>-279032</v>
      </c>
      <c r="G545" s="17">
        <v>57278</v>
      </c>
      <c r="H545" s="17">
        <v>2558</v>
      </c>
      <c r="I545" s="17">
        <v>14739</v>
      </c>
      <c r="J545" s="18">
        <f t="shared" si="50"/>
        <v>576.192337763878</v>
      </c>
      <c r="K545" s="19">
        <f t="shared" si="51"/>
        <v>12181</v>
      </c>
      <c r="L545" s="59"/>
    </row>
    <row r="546" spans="1:12" ht="15.75" customHeight="1">
      <c r="A546" s="64"/>
      <c r="B546" s="32" t="s">
        <v>29</v>
      </c>
      <c r="C546" s="22">
        <v>475000</v>
      </c>
      <c r="D546" s="22">
        <v>195968</v>
      </c>
      <c r="E546" s="25">
        <f t="shared" si="52"/>
        <v>41.25642105263158</v>
      </c>
      <c r="F546" s="22">
        <f t="shared" si="53"/>
        <v>-279032</v>
      </c>
      <c r="G546" s="34">
        <v>57278</v>
      </c>
      <c r="H546" s="34">
        <v>2558</v>
      </c>
      <c r="I546" s="34">
        <v>14739</v>
      </c>
      <c r="J546" s="25">
        <f aca="true" t="shared" si="54" ref="J546:J609">IF(H546=0,0,(I546/H546)*100)</f>
        <v>576.192337763878</v>
      </c>
      <c r="K546" s="26">
        <f aca="true" t="shared" si="55" ref="K546:K609">I546-H546</f>
        <v>12181</v>
      </c>
      <c r="L546" s="59"/>
    </row>
    <row r="547" spans="1:12" ht="52.5" customHeight="1">
      <c r="A547" s="64">
        <v>2185</v>
      </c>
      <c r="B547" s="16" t="s">
        <v>210</v>
      </c>
      <c r="C547" s="28">
        <v>16730</v>
      </c>
      <c r="D547" s="28">
        <v>10898</v>
      </c>
      <c r="E547" s="29">
        <f t="shared" si="52"/>
        <v>65.14046622833234</v>
      </c>
      <c r="F547" s="28">
        <f t="shared" si="53"/>
        <v>-5832</v>
      </c>
      <c r="G547" s="28">
        <v>1718</v>
      </c>
      <c r="H547" s="28">
        <v>685</v>
      </c>
      <c r="I547" s="28">
        <v>3332</v>
      </c>
      <c r="J547" s="29">
        <f t="shared" si="54"/>
        <v>486.4233576642336</v>
      </c>
      <c r="K547" s="39">
        <f t="shared" si="55"/>
        <v>2647</v>
      </c>
      <c r="L547" s="20">
        <v>25134</v>
      </c>
    </row>
    <row r="548" spans="1:12" ht="15.75" customHeight="1">
      <c r="A548" s="64"/>
      <c r="B548" s="23" t="s">
        <v>28</v>
      </c>
      <c r="C548" s="17">
        <v>16730</v>
      </c>
      <c r="D548" s="17">
        <v>10898</v>
      </c>
      <c r="E548" s="18">
        <f t="shared" si="52"/>
        <v>65.14046622833234</v>
      </c>
      <c r="F548" s="17">
        <f t="shared" si="53"/>
        <v>-5832</v>
      </c>
      <c r="G548" s="28">
        <v>1718</v>
      </c>
      <c r="H548" s="28">
        <v>685</v>
      </c>
      <c r="I548" s="28">
        <v>3332</v>
      </c>
      <c r="J548" s="18">
        <f t="shared" si="54"/>
        <v>486.4233576642336</v>
      </c>
      <c r="K548" s="19">
        <f t="shared" si="55"/>
        <v>2647</v>
      </c>
      <c r="L548" s="59"/>
    </row>
    <row r="549" spans="1:12" ht="15.75" customHeight="1">
      <c r="A549" s="64"/>
      <c r="B549" s="32" t="s">
        <v>29</v>
      </c>
      <c r="C549" s="22">
        <v>16730</v>
      </c>
      <c r="D549" s="22">
        <v>10898</v>
      </c>
      <c r="E549" s="25">
        <f t="shared" si="52"/>
        <v>65.14046622833234</v>
      </c>
      <c r="F549" s="22">
        <f t="shared" si="53"/>
        <v>-5832</v>
      </c>
      <c r="G549" s="22">
        <v>1718</v>
      </c>
      <c r="H549" s="22">
        <v>685</v>
      </c>
      <c r="I549" s="22">
        <v>3332</v>
      </c>
      <c r="J549" s="25">
        <f t="shared" si="54"/>
        <v>486.4233576642336</v>
      </c>
      <c r="K549" s="26">
        <f t="shared" si="55"/>
        <v>2647</v>
      </c>
      <c r="L549" s="59"/>
    </row>
    <row r="550" spans="1:12" ht="39.75" customHeight="1">
      <c r="A550" s="64">
        <v>2187</v>
      </c>
      <c r="B550" s="16" t="s">
        <v>211</v>
      </c>
      <c r="C550" s="28">
        <v>108664</v>
      </c>
      <c r="D550" s="28">
        <v>112782</v>
      </c>
      <c r="E550" s="29">
        <f t="shared" si="52"/>
        <v>103.78966355002576</v>
      </c>
      <c r="F550" s="28">
        <f t="shared" si="53"/>
        <v>4118</v>
      </c>
      <c r="G550" s="28">
        <v>8966</v>
      </c>
      <c r="H550" s="28">
        <v>11705</v>
      </c>
      <c r="I550" s="28">
        <v>33568</v>
      </c>
      <c r="J550" s="29">
        <f t="shared" si="54"/>
        <v>286.7834258863733</v>
      </c>
      <c r="K550" s="30">
        <f t="shared" si="55"/>
        <v>21863</v>
      </c>
      <c r="L550" s="20">
        <v>127941</v>
      </c>
    </row>
    <row r="551" spans="1:12" ht="15.75" customHeight="1">
      <c r="A551" s="64"/>
      <c r="B551" s="23" t="s">
        <v>28</v>
      </c>
      <c r="C551" s="17">
        <v>108664</v>
      </c>
      <c r="D551" s="17">
        <v>112782</v>
      </c>
      <c r="E551" s="18">
        <f t="shared" si="52"/>
        <v>103.78966355002576</v>
      </c>
      <c r="F551" s="17">
        <f t="shared" si="53"/>
        <v>4118</v>
      </c>
      <c r="G551" s="28">
        <v>8966</v>
      </c>
      <c r="H551" s="28">
        <v>11705</v>
      </c>
      <c r="I551" s="28">
        <v>33568</v>
      </c>
      <c r="J551" s="18">
        <f t="shared" si="54"/>
        <v>286.7834258863733</v>
      </c>
      <c r="K551" s="19">
        <f t="shared" si="55"/>
        <v>21863</v>
      </c>
      <c r="L551" s="59"/>
    </row>
    <row r="552" spans="1:12" ht="15.75" customHeight="1">
      <c r="A552" s="64"/>
      <c r="B552" s="32" t="s">
        <v>29</v>
      </c>
      <c r="C552" s="22">
        <v>108664</v>
      </c>
      <c r="D552" s="22">
        <v>112782</v>
      </c>
      <c r="E552" s="25">
        <f aca="true" t="shared" si="56" ref="E552:E615">IF(C552=0,0,(D552/C552)*100)</f>
        <v>103.78966355002576</v>
      </c>
      <c r="F552" s="22">
        <f aca="true" t="shared" si="57" ref="F552:F615">D552-C552</f>
        <v>4118</v>
      </c>
      <c r="G552" s="22">
        <v>8965</v>
      </c>
      <c r="H552" s="22">
        <v>11706</v>
      </c>
      <c r="I552" s="22">
        <v>33568</v>
      </c>
      <c r="J552" s="25">
        <f t="shared" si="54"/>
        <v>286.75892704595935</v>
      </c>
      <c r="K552" s="26">
        <f t="shared" si="55"/>
        <v>21862</v>
      </c>
      <c r="L552" s="59"/>
    </row>
    <row r="553" spans="1:12" ht="39.75" customHeight="1">
      <c r="A553" s="15">
        <v>2200</v>
      </c>
      <c r="B553" s="55" t="s">
        <v>212</v>
      </c>
      <c r="C553" s="28">
        <v>55606</v>
      </c>
      <c r="D553" s="28">
        <v>-20034</v>
      </c>
      <c r="E553" s="29"/>
      <c r="F553" s="28">
        <f t="shared" si="57"/>
        <v>-75640</v>
      </c>
      <c r="G553" s="28">
        <v>830</v>
      </c>
      <c r="H553" s="28">
        <v>750</v>
      </c>
      <c r="I553" s="28">
        <v>2699</v>
      </c>
      <c r="J553" s="29">
        <f t="shared" si="54"/>
        <v>359.8666666666667</v>
      </c>
      <c r="K553" s="30">
        <f t="shared" si="55"/>
        <v>1949</v>
      </c>
      <c r="L553" s="28">
        <v>22981</v>
      </c>
    </row>
    <row r="554" spans="1:12" ht="15.75" customHeight="1">
      <c r="A554" s="15"/>
      <c r="B554" s="21" t="s">
        <v>17</v>
      </c>
      <c r="C554" s="17">
        <v>55674</v>
      </c>
      <c r="D554" s="17">
        <v>-19924</v>
      </c>
      <c r="E554" s="18"/>
      <c r="F554" s="17">
        <f t="shared" si="57"/>
        <v>-75598</v>
      </c>
      <c r="G554" s="28">
        <v>829</v>
      </c>
      <c r="H554" s="28">
        <v>750</v>
      </c>
      <c r="I554" s="28">
        <v>2697</v>
      </c>
      <c r="J554" s="18">
        <f t="shared" si="54"/>
        <v>359.6</v>
      </c>
      <c r="K554" s="19">
        <f t="shared" si="55"/>
        <v>1947</v>
      </c>
      <c r="L554" s="22"/>
    </row>
    <row r="555" spans="1:12" ht="15.75" customHeight="1">
      <c r="A555" s="15"/>
      <c r="B555" s="23" t="s">
        <v>22</v>
      </c>
      <c r="C555" s="17">
        <v>-68</v>
      </c>
      <c r="D555" s="17">
        <v>-110</v>
      </c>
      <c r="E555" s="18"/>
      <c r="F555" s="17">
        <f t="shared" si="57"/>
        <v>-42</v>
      </c>
      <c r="G555" s="28">
        <v>1</v>
      </c>
      <c r="H555" s="28">
        <v>0</v>
      </c>
      <c r="I555" s="28">
        <v>2</v>
      </c>
      <c r="J555" s="18"/>
      <c r="K555" s="19">
        <f t="shared" si="55"/>
        <v>2</v>
      </c>
      <c r="L555" s="22"/>
    </row>
    <row r="556" spans="1:12" ht="15.75" customHeight="1">
      <c r="A556" s="15"/>
      <c r="B556" s="32" t="s">
        <v>23</v>
      </c>
      <c r="C556" s="22">
        <v>1</v>
      </c>
      <c r="D556" s="22">
        <v>-9</v>
      </c>
      <c r="E556" s="25"/>
      <c r="F556" s="22">
        <f t="shared" si="57"/>
        <v>-10</v>
      </c>
      <c r="G556" s="22">
        <v>0</v>
      </c>
      <c r="H556" s="22">
        <v>0</v>
      </c>
      <c r="I556" s="22">
        <v>0</v>
      </c>
      <c r="J556" s="25">
        <f t="shared" si="54"/>
        <v>0</v>
      </c>
      <c r="K556" s="26">
        <f t="shared" si="55"/>
        <v>0</v>
      </c>
      <c r="L556" s="22"/>
    </row>
    <row r="557" spans="1:12" ht="15" customHeight="1">
      <c r="A557" s="15"/>
      <c r="B557" s="66" t="s">
        <v>191</v>
      </c>
      <c r="C557" s="34"/>
      <c r="D557" s="34"/>
      <c r="E557" s="35"/>
      <c r="F557" s="34"/>
      <c r="G557" s="34"/>
      <c r="H557" s="34"/>
      <c r="I557" s="34"/>
      <c r="J557" s="35"/>
      <c r="K557" s="67"/>
      <c r="L557" s="34"/>
    </row>
    <row r="558" spans="1:12" ht="28.5" customHeight="1">
      <c r="A558" s="15">
        <v>2210</v>
      </c>
      <c r="B558" s="16" t="s">
        <v>213</v>
      </c>
      <c r="C558" s="20">
        <v>38287</v>
      </c>
      <c r="D558" s="20">
        <v>-2520</v>
      </c>
      <c r="E558" s="105"/>
      <c r="F558" s="106">
        <f t="shared" si="57"/>
        <v>-40807</v>
      </c>
      <c r="G558" s="20">
        <v>231</v>
      </c>
      <c r="H558" s="20">
        <v>472</v>
      </c>
      <c r="I558" s="70">
        <v>220</v>
      </c>
      <c r="J558" s="68">
        <f t="shared" si="54"/>
        <v>46.61016949152542</v>
      </c>
      <c r="K558" s="39">
        <f t="shared" si="55"/>
        <v>-252</v>
      </c>
      <c r="L558" s="28" t="s">
        <v>41</v>
      </c>
    </row>
    <row r="559" spans="1:12" ht="15.75" customHeight="1">
      <c r="A559" s="15"/>
      <c r="B559" s="54" t="s">
        <v>27</v>
      </c>
      <c r="C559" s="17">
        <v>38287</v>
      </c>
      <c r="D559" s="17">
        <v>-2520</v>
      </c>
      <c r="E559" s="107"/>
      <c r="F559" s="108">
        <f t="shared" si="57"/>
        <v>-40807</v>
      </c>
      <c r="G559" s="17">
        <v>231</v>
      </c>
      <c r="H559" s="17">
        <v>472</v>
      </c>
      <c r="I559" s="76">
        <v>220</v>
      </c>
      <c r="J559" s="25">
        <f t="shared" si="54"/>
        <v>46.61016949152542</v>
      </c>
      <c r="K559" s="26">
        <f t="shared" si="55"/>
        <v>-252</v>
      </c>
      <c r="L559" s="22"/>
    </row>
    <row r="560" spans="1:12" ht="18" customHeight="1">
      <c r="A560" s="15">
        <v>2220</v>
      </c>
      <c r="B560" s="31" t="s">
        <v>214</v>
      </c>
      <c r="C560" s="17">
        <v>257</v>
      </c>
      <c r="D560" s="17">
        <v>-790</v>
      </c>
      <c r="E560" s="107"/>
      <c r="F560" s="108">
        <f t="shared" si="57"/>
        <v>-1047</v>
      </c>
      <c r="G560" s="17">
        <v>-507</v>
      </c>
      <c r="H560" s="17">
        <v>-79</v>
      </c>
      <c r="I560" s="76">
        <v>392</v>
      </c>
      <c r="J560" s="68"/>
      <c r="K560" s="39">
        <f t="shared" si="55"/>
        <v>471</v>
      </c>
      <c r="L560" s="28">
        <v>220</v>
      </c>
    </row>
    <row r="561" spans="1:12" ht="15.75" customHeight="1">
      <c r="A561" s="15"/>
      <c r="B561" s="54" t="s">
        <v>27</v>
      </c>
      <c r="C561" s="22">
        <v>257</v>
      </c>
      <c r="D561" s="22">
        <v>-790</v>
      </c>
      <c r="E561" s="109"/>
      <c r="F561" s="110">
        <f t="shared" si="57"/>
        <v>-1047</v>
      </c>
      <c r="G561" s="22">
        <v>-507</v>
      </c>
      <c r="H561" s="22">
        <v>-79</v>
      </c>
      <c r="I561" s="72">
        <v>392</v>
      </c>
      <c r="J561" s="25"/>
      <c r="K561" s="26">
        <f t="shared" si="55"/>
        <v>471</v>
      </c>
      <c r="L561" s="22"/>
    </row>
    <row r="562" spans="1:12" ht="39.75" customHeight="1">
      <c r="A562" s="15">
        <v>2230</v>
      </c>
      <c r="B562" s="55" t="s">
        <v>215</v>
      </c>
      <c r="C562" s="28">
        <v>1097</v>
      </c>
      <c r="D562" s="28">
        <v>100</v>
      </c>
      <c r="E562" s="29">
        <f t="shared" si="56"/>
        <v>9.115770282588878</v>
      </c>
      <c r="F562" s="28">
        <f t="shared" si="57"/>
        <v>-997</v>
      </c>
      <c r="G562" s="28">
        <v>-23</v>
      </c>
      <c r="H562" s="28">
        <v>0</v>
      </c>
      <c r="I562" s="74">
        <v>86</v>
      </c>
      <c r="J562" s="29"/>
      <c r="K562" s="30">
        <f t="shared" si="55"/>
        <v>86</v>
      </c>
      <c r="L562" s="28">
        <v>-1131</v>
      </c>
    </row>
    <row r="563" spans="1:12" ht="15.75" customHeight="1">
      <c r="A563" s="15"/>
      <c r="B563" s="54" t="s">
        <v>27</v>
      </c>
      <c r="C563" s="22">
        <v>1097</v>
      </c>
      <c r="D563" s="22">
        <v>100</v>
      </c>
      <c r="E563" s="25">
        <f t="shared" si="56"/>
        <v>9.115770282588878</v>
      </c>
      <c r="F563" s="22">
        <f t="shared" si="57"/>
        <v>-997</v>
      </c>
      <c r="G563" s="22">
        <v>-23</v>
      </c>
      <c r="H563" s="22">
        <v>0</v>
      </c>
      <c r="I563" s="72">
        <v>86</v>
      </c>
      <c r="J563" s="25"/>
      <c r="K563" s="26">
        <f t="shared" si="55"/>
        <v>86</v>
      </c>
      <c r="L563" s="22"/>
    </row>
    <row r="564" spans="1:12" ht="39.75" customHeight="1">
      <c r="A564" s="15">
        <v>2240</v>
      </c>
      <c r="B564" s="55" t="s">
        <v>216</v>
      </c>
      <c r="C564" s="28">
        <v>-167</v>
      </c>
      <c r="D564" s="28">
        <v>-273</v>
      </c>
      <c r="E564" s="29"/>
      <c r="F564" s="28">
        <f t="shared" si="57"/>
        <v>-106</v>
      </c>
      <c r="G564" s="28">
        <v>3</v>
      </c>
      <c r="H564" s="28">
        <v>0</v>
      </c>
      <c r="I564" s="74">
        <v>5</v>
      </c>
      <c r="J564" s="29"/>
      <c r="K564" s="30">
        <f t="shared" si="55"/>
        <v>5</v>
      </c>
      <c r="L564" s="20">
        <v>-587</v>
      </c>
    </row>
    <row r="565" spans="1:12" ht="15.75" customHeight="1">
      <c r="A565" s="15"/>
      <c r="B565" s="21" t="s">
        <v>27</v>
      </c>
      <c r="C565" s="17">
        <v>-99</v>
      </c>
      <c r="D565" s="17">
        <v>-163</v>
      </c>
      <c r="E565" s="18"/>
      <c r="F565" s="17">
        <f t="shared" si="57"/>
        <v>-64</v>
      </c>
      <c r="G565" s="17">
        <v>2</v>
      </c>
      <c r="H565" s="17">
        <v>0</v>
      </c>
      <c r="I565" s="76">
        <v>3</v>
      </c>
      <c r="J565" s="18"/>
      <c r="K565" s="19">
        <f t="shared" si="55"/>
        <v>3</v>
      </c>
      <c r="L565" s="22"/>
    </row>
    <row r="566" spans="1:12" ht="15.75" customHeight="1">
      <c r="A566" s="15"/>
      <c r="B566" s="23" t="s">
        <v>28</v>
      </c>
      <c r="C566" s="17">
        <v>-68</v>
      </c>
      <c r="D566" s="17">
        <v>-110</v>
      </c>
      <c r="E566" s="18"/>
      <c r="F566" s="17">
        <f t="shared" si="57"/>
        <v>-42</v>
      </c>
      <c r="G566" s="17">
        <v>1</v>
      </c>
      <c r="H566" s="17">
        <v>0</v>
      </c>
      <c r="I566" s="76">
        <v>2</v>
      </c>
      <c r="J566" s="18"/>
      <c r="K566" s="19">
        <f t="shared" si="55"/>
        <v>2</v>
      </c>
      <c r="L566" s="22"/>
    </row>
    <row r="567" spans="1:12" ht="15.75" customHeight="1">
      <c r="A567" s="15"/>
      <c r="B567" s="32" t="s">
        <v>29</v>
      </c>
      <c r="C567" s="22">
        <v>1</v>
      </c>
      <c r="D567" s="22">
        <v>-9</v>
      </c>
      <c r="E567" s="25"/>
      <c r="F567" s="22">
        <f t="shared" si="57"/>
        <v>-10</v>
      </c>
      <c r="G567" s="22">
        <v>0</v>
      </c>
      <c r="H567" s="22">
        <v>0</v>
      </c>
      <c r="I567" s="72">
        <v>0</v>
      </c>
      <c r="J567" s="25">
        <f t="shared" si="54"/>
        <v>0</v>
      </c>
      <c r="K567" s="26">
        <f t="shared" si="55"/>
        <v>0</v>
      </c>
      <c r="L567" s="22"/>
    </row>
    <row r="568" spans="1:12" ht="18" customHeight="1">
      <c r="A568" s="15">
        <v>2250</v>
      </c>
      <c r="B568" s="16" t="s">
        <v>217</v>
      </c>
      <c r="C568" s="28">
        <v>16132</v>
      </c>
      <c r="D568" s="28">
        <v>-16551</v>
      </c>
      <c r="E568" s="29"/>
      <c r="F568" s="28">
        <f t="shared" si="57"/>
        <v>-32683</v>
      </c>
      <c r="G568" s="28">
        <v>1126</v>
      </c>
      <c r="H568" s="28">
        <v>357</v>
      </c>
      <c r="I568" s="74">
        <v>1996</v>
      </c>
      <c r="J568" s="29">
        <f t="shared" si="54"/>
        <v>559.1036414565826</v>
      </c>
      <c r="K568" s="39">
        <f t="shared" si="55"/>
        <v>1639</v>
      </c>
      <c r="L568" s="28">
        <v>24479</v>
      </c>
    </row>
    <row r="569" spans="1:12" ht="15.75" customHeight="1">
      <c r="A569" s="15"/>
      <c r="B569" s="54" t="s">
        <v>27</v>
      </c>
      <c r="C569" s="22">
        <v>16132</v>
      </c>
      <c r="D569" s="22">
        <v>-16551</v>
      </c>
      <c r="E569" s="25"/>
      <c r="F569" s="22">
        <f t="shared" si="57"/>
        <v>-32683</v>
      </c>
      <c r="G569" s="22">
        <v>1126</v>
      </c>
      <c r="H569" s="22">
        <v>357</v>
      </c>
      <c r="I569" s="72">
        <v>1996</v>
      </c>
      <c r="J569" s="25">
        <f t="shared" si="54"/>
        <v>559.1036414565826</v>
      </c>
      <c r="K569" s="26">
        <f t="shared" si="55"/>
        <v>1639</v>
      </c>
      <c r="L569" s="22"/>
    </row>
    <row r="570" spans="1:12" ht="39.75" customHeight="1">
      <c r="A570" s="15">
        <v>2260</v>
      </c>
      <c r="B570" s="55" t="s">
        <v>218</v>
      </c>
      <c r="C570" s="28">
        <v>55726</v>
      </c>
      <c r="D570" s="28">
        <v>49895</v>
      </c>
      <c r="E570" s="29">
        <f t="shared" si="56"/>
        <v>89.53630262355094</v>
      </c>
      <c r="F570" s="28">
        <f t="shared" si="57"/>
        <v>-5831</v>
      </c>
      <c r="G570" s="28">
        <v>3959</v>
      </c>
      <c r="H570" s="28">
        <v>5528</v>
      </c>
      <c r="I570" s="74">
        <v>15989</v>
      </c>
      <c r="J570" s="29">
        <f t="shared" si="54"/>
        <v>289.23661360347324</v>
      </c>
      <c r="K570" s="30">
        <f t="shared" si="55"/>
        <v>10461</v>
      </c>
      <c r="L570" s="28">
        <v>95917</v>
      </c>
    </row>
    <row r="571" spans="1:12" ht="15.75" customHeight="1">
      <c r="A571" s="15"/>
      <c r="B571" s="23" t="s">
        <v>22</v>
      </c>
      <c r="C571" s="17">
        <v>55726</v>
      </c>
      <c r="D571" s="17">
        <v>49895</v>
      </c>
      <c r="E571" s="18">
        <f t="shared" si="56"/>
        <v>89.53630262355094</v>
      </c>
      <c r="F571" s="17">
        <f t="shared" si="57"/>
        <v>-5831</v>
      </c>
      <c r="G571" s="17">
        <v>3959</v>
      </c>
      <c r="H571" s="17">
        <v>5528</v>
      </c>
      <c r="I571" s="76">
        <v>15989</v>
      </c>
      <c r="J571" s="18">
        <f t="shared" si="54"/>
        <v>289.23661360347324</v>
      </c>
      <c r="K571" s="19">
        <f t="shared" si="55"/>
        <v>10461</v>
      </c>
      <c r="L571" s="22"/>
    </row>
    <row r="572" spans="1:12" ht="15.75" customHeight="1">
      <c r="A572" s="15"/>
      <c r="B572" s="32" t="s">
        <v>23</v>
      </c>
      <c r="C572" s="22">
        <v>18671</v>
      </c>
      <c r="D572" s="22">
        <v>13714</v>
      </c>
      <c r="E572" s="25">
        <f t="shared" si="56"/>
        <v>73.45080606287826</v>
      </c>
      <c r="F572" s="22">
        <f t="shared" si="57"/>
        <v>-4957</v>
      </c>
      <c r="G572" s="22">
        <v>1362</v>
      </c>
      <c r="H572" s="22">
        <v>1480</v>
      </c>
      <c r="I572" s="72">
        <v>4386</v>
      </c>
      <c r="J572" s="25">
        <f t="shared" si="54"/>
        <v>296.35135135135135</v>
      </c>
      <c r="K572" s="26">
        <f t="shared" si="55"/>
        <v>2906</v>
      </c>
      <c r="L572" s="22"/>
    </row>
    <row r="573" spans="1:12" ht="15" customHeight="1">
      <c r="A573" s="15"/>
      <c r="B573" s="33" t="s">
        <v>191</v>
      </c>
      <c r="C573" s="36"/>
      <c r="D573" s="36"/>
      <c r="E573" s="37"/>
      <c r="F573" s="36"/>
      <c r="G573" s="36"/>
      <c r="H573" s="36"/>
      <c r="I573" s="36"/>
      <c r="J573" s="37"/>
      <c r="K573" s="41"/>
      <c r="L573" s="36"/>
    </row>
    <row r="574" spans="1:12" ht="18" customHeight="1">
      <c r="A574" s="15">
        <v>2270</v>
      </c>
      <c r="B574" s="16" t="s">
        <v>219</v>
      </c>
      <c r="C574" s="20">
        <v>45781</v>
      </c>
      <c r="D574" s="20">
        <v>39370</v>
      </c>
      <c r="E574" s="68">
        <f t="shared" si="56"/>
        <v>85.99637404163299</v>
      </c>
      <c r="F574" s="20">
        <f t="shared" si="57"/>
        <v>-6411</v>
      </c>
      <c r="G574" s="20">
        <v>3407</v>
      </c>
      <c r="H574" s="20">
        <v>5093</v>
      </c>
      <c r="I574" s="70">
        <v>13492</v>
      </c>
      <c r="J574" s="68">
        <f t="shared" si="54"/>
        <v>264.91262517180445</v>
      </c>
      <c r="K574" s="39">
        <f t="shared" si="55"/>
        <v>8399</v>
      </c>
      <c r="L574" s="28">
        <v>87693</v>
      </c>
    </row>
    <row r="575" spans="1:12" ht="15.75" customHeight="1">
      <c r="A575" s="15"/>
      <c r="B575" s="23" t="s">
        <v>28</v>
      </c>
      <c r="C575" s="17">
        <v>45781</v>
      </c>
      <c r="D575" s="17">
        <v>39370</v>
      </c>
      <c r="E575" s="18">
        <f t="shared" si="56"/>
        <v>85.99637404163299</v>
      </c>
      <c r="F575" s="17">
        <f t="shared" si="57"/>
        <v>-6411</v>
      </c>
      <c r="G575" s="17">
        <v>3407</v>
      </c>
      <c r="H575" s="17">
        <v>5093</v>
      </c>
      <c r="I575" s="76">
        <v>13492</v>
      </c>
      <c r="J575" s="18">
        <f t="shared" si="54"/>
        <v>264.91262517180445</v>
      </c>
      <c r="K575" s="19">
        <f t="shared" si="55"/>
        <v>8399</v>
      </c>
      <c r="L575" s="22"/>
    </row>
    <row r="576" spans="1:12" ht="15.75" customHeight="1">
      <c r="A576" s="15"/>
      <c r="B576" s="32" t="s">
        <v>29</v>
      </c>
      <c r="C576" s="22">
        <v>17808</v>
      </c>
      <c r="D576" s="22">
        <v>13534</v>
      </c>
      <c r="E576" s="25">
        <f t="shared" si="56"/>
        <v>75.9995507637017</v>
      </c>
      <c r="F576" s="22">
        <f t="shared" si="57"/>
        <v>-4274</v>
      </c>
      <c r="G576" s="22">
        <v>1346</v>
      </c>
      <c r="H576" s="22">
        <v>1484</v>
      </c>
      <c r="I576" s="72">
        <v>4267</v>
      </c>
      <c r="J576" s="25">
        <f t="shared" si="54"/>
        <v>287.53369272237194</v>
      </c>
      <c r="K576" s="26">
        <f t="shared" si="55"/>
        <v>2783</v>
      </c>
      <c r="L576" s="22"/>
    </row>
    <row r="577" spans="1:12" ht="28.5" customHeight="1">
      <c r="A577" s="15">
        <v>2280</v>
      </c>
      <c r="B577" s="55" t="s">
        <v>220</v>
      </c>
      <c r="C577" s="28">
        <v>9554</v>
      </c>
      <c r="D577" s="28">
        <v>5449</v>
      </c>
      <c r="E577" s="29">
        <f t="shared" si="56"/>
        <v>57.0337031609797</v>
      </c>
      <c r="F577" s="28">
        <f t="shared" si="57"/>
        <v>-4105</v>
      </c>
      <c r="G577" s="28">
        <v>477</v>
      </c>
      <c r="H577" s="28">
        <v>412</v>
      </c>
      <c r="I577" s="74">
        <v>1962</v>
      </c>
      <c r="J577" s="29">
        <f t="shared" si="54"/>
        <v>476.21359223300976</v>
      </c>
      <c r="K577" s="30">
        <f t="shared" si="55"/>
        <v>1550</v>
      </c>
      <c r="L577" s="28">
        <v>6030</v>
      </c>
    </row>
    <row r="578" spans="1:12" ht="15.75" customHeight="1">
      <c r="A578" s="15"/>
      <c r="B578" s="23" t="s">
        <v>28</v>
      </c>
      <c r="C578" s="17">
        <v>9554</v>
      </c>
      <c r="D578" s="17">
        <v>5449</v>
      </c>
      <c r="E578" s="18">
        <f t="shared" si="56"/>
        <v>57.0337031609797</v>
      </c>
      <c r="F578" s="17">
        <f t="shared" si="57"/>
        <v>-4105</v>
      </c>
      <c r="G578" s="17">
        <v>477</v>
      </c>
      <c r="H578" s="17">
        <v>412</v>
      </c>
      <c r="I578" s="76">
        <v>1962</v>
      </c>
      <c r="J578" s="18">
        <f t="shared" si="54"/>
        <v>476.21359223300976</v>
      </c>
      <c r="K578" s="19">
        <f t="shared" si="55"/>
        <v>1550</v>
      </c>
      <c r="L578" s="22"/>
    </row>
    <row r="579" spans="1:12" ht="15.75" customHeight="1">
      <c r="A579" s="15"/>
      <c r="B579" s="32" t="s">
        <v>29</v>
      </c>
      <c r="C579" s="22">
        <v>705</v>
      </c>
      <c r="D579" s="22">
        <v>175</v>
      </c>
      <c r="E579" s="25">
        <f t="shared" si="56"/>
        <v>24.822695035460992</v>
      </c>
      <c r="F579" s="22">
        <f t="shared" si="57"/>
        <v>-530</v>
      </c>
      <c r="G579" s="22">
        <v>16</v>
      </c>
      <c r="H579" s="22">
        <v>-2</v>
      </c>
      <c r="I579" s="72">
        <v>118</v>
      </c>
      <c r="J579" s="25"/>
      <c r="K579" s="26">
        <f t="shared" si="55"/>
        <v>120</v>
      </c>
      <c r="L579" s="22"/>
    </row>
    <row r="580" spans="1:12" ht="18" customHeight="1">
      <c r="A580" s="15">
        <v>2290</v>
      </c>
      <c r="B580" s="55" t="s">
        <v>217</v>
      </c>
      <c r="C580" s="28">
        <v>391</v>
      </c>
      <c r="D580" s="28">
        <v>5076</v>
      </c>
      <c r="E580" s="29">
        <f t="shared" si="56"/>
        <v>1298.2097186700767</v>
      </c>
      <c r="F580" s="28">
        <f t="shared" si="57"/>
        <v>4685</v>
      </c>
      <c r="G580" s="28">
        <v>75</v>
      </c>
      <c r="H580" s="28">
        <v>23</v>
      </c>
      <c r="I580" s="74">
        <v>535</v>
      </c>
      <c r="J580" s="29">
        <f t="shared" si="54"/>
        <v>2326.086956521739</v>
      </c>
      <c r="K580" s="30">
        <f t="shared" si="55"/>
        <v>512</v>
      </c>
      <c r="L580" s="28">
        <v>2194</v>
      </c>
    </row>
    <row r="581" spans="1:12" ht="15.75" customHeight="1">
      <c r="A581" s="15"/>
      <c r="B581" s="23" t="s">
        <v>28</v>
      </c>
      <c r="C581" s="17">
        <v>391</v>
      </c>
      <c r="D581" s="17">
        <v>5076</v>
      </c>
      <c r="E581" s="18">
        <f t="shared" si="56"/>
        <v>1298.2097186700767</v>
      </c>
      <c r="F581" s="17">
        <f t="shared" si="57"/>
        <v>4685</v>
      </c>
      <c r="G581" s="17">
        <v>75</v>
      </c>
      <c r="H581" s="17">
        <v>23</v>
      </c>
      <c r="I581" s="76">
        <v>535</v>
      </c>
      <c r="J581" s="18">
        <f t="shared" si="54"/>
        <v>2326.086956521739</v>
      </c>
      <c r="K581" s="19">
        <f t="shared" si="55"/>
        <v>512</v>
      </c>
      <c r="L581" s="22"/>
    </row>
    <row r="582" spans="1:12" ht="15.75" customHeight="1">
      <c r="A582" s="15"/>
      <c r="B582" s="32" t="s">
        <v>29</v>
      </c>
      <c r="C582" s="22">
        <v>158</v>
      </c>
      <c r="D582" s="22">
        <v>5</v>
      </c>
      <c r="E582" s="25">
        <f t="shared" si="56"/>
        <v>3.1645569620253164</v>
      </c>
      <c r="F582" s="22">
        <f t="shared" si="57"/>
        <v>-153</v>
      </c>
      <c r="G582" s="22">
        <v>0</v>
      </c>
      <c r="H582" s="22">
        <v>-2</v>
      </c>
      <c r="I582" s="72">
        <v>1</v>
      </c>
      <c r="J582" s="25"/>
      <c r="K582" s="26">
        <f t="shared" si="55"/>
        <v>3</v>
      </c>
      <c r="L582" s="22"/>
    </row>
    <row r="583" spans="1:12" ht="39.75" customHeight="1">
      <c r="A583" s="15">
        <v>2300</v>
      </c>
      <c r="B583" s="55" t="s">
        <v>221</v>
      </c>
      <c r="C583" s="28">
        <v>43909</v>
      </c>
      <c r="D583" s="28">
        <v>109983</v>
      </c>
      <c r="E583" s="29">
        <f t="shared" si="56"/>
        <v>250.4794005784691</v>
      </c>
      <c r="F583" s="28">
        <f t="shared" si="57"/>
        <v>66074</v>
      </c>
      <c r="G583" s="28">
        <v>3598</v>
      </c>
      <c r="H583" s="28">
        <v>1227</v>
      </c>
      <c r="I583" s="74">
        <v>9329</v>
      </c>
      <c r="J583" s="29">
        <f t="shared" si="54"/>
        <v>760.3096984515078</v>
      </c>
      <c r="K583" s="30">
        <f t="shared" si="55"/>
        <v>8102</v>
      </c>
      <c r="L583" s="28">
        <v>48911</v>
      </c>
    </row>
    <row r="584" spans="1:12" ht="15.75" customHeight="1">
      <c r="A584" s="15"/>
      <c r="B584" s="23" t="s">
        <v>22</v>
      </c>
      <c r="C584" s="17">
        <v>43909</v>
      </c>
      <c r="D584" s="17">
        <v>109983</v>
      </c>
      <c r="E584" s="18">
        <f t="shared" si="56"/>
        <v>250.4794005784691</v>
      </c>
      <c r="F584" s="17">
        <f t="shared" si="57"/>
        <v>66074</v>
      </c>
      <c r="G584" s="17">
        <v>3598</v>
      </c>
      <c r="H584" s="17">
        <v>1227</v>
      </c>
      <c r="I584" s="76">
        <v>9329</v>
      </c>
      <c r="J584" s="18">
        <f t="shared" si="54"/>
        <v>760.3096984515078</v>
      </c>
      <c r="K584" s="19">
        <f t="shared" si="55"/>
        <v>8102</v>
      </c>
      <c r="L584" s="22"/>
    </row>
    <row r="585" spans="1:12" ht="15.75" customHeight="1">
      <c r="A585" s="15"/>
      <c r="B585" s="32" t="s">
        <v>23</v>
      </c>
      <c r="C585" s="22">
        <v>38199</v>
      </c>
      <c r="D585" s="22">
        <v>102373</v>
      </c>
      <c r="E585" s="25">
        <f t="shared" si="56"/>
        <v>267.99916228173515</v>
      </c>
      <c r="F585" s="22">
        <f t="shared" si="57"/>
        <v>64174</v>
      </c>
      <c r="G585" s="22">
        <v>2514</v>
      </c>
      <c r="H585" s="22">
        <v>1643</v>
      </c>
      <c r="I585" s="72">
        <v>8340</v>
      </c>
      <c r="J585" s="25">
        <f t="shared" si="54"/>
        <v>507.6080340839927</v>
      </c>
      <c r="K585" s="26">
        <f t="shared" si="55"/>
        <v>6697</v>
      </c>
      <c r="L585" s="22"/>
    </row>
    <row r="586" spans="1:12" ht="15" customHeight="1">
      <c r="A586" s="15"/>
      <c r="B586" s="33" t="s">
        <v>191</v>
      </c>
      <c r="C586" s="36"/>
      <c r="D586" s="36"/>
      <c r="E586" s="37"/>
      <c r="F586" s="36"/>
      <c r="G586" s="36"/>
      <c r="H586" s="36"/>
      <c r="I586" s="111"/>
      <c r="J586" s="37"/>
      <c r="K586" s="41"/>
      <c r="L586" s="36"/>
    </row>
    <row r="587" spans="1:12" ht="18" customHeight="1">
      <c r="A587" s="91">
        <v>2310</v>
      </c>
      <c r="B587" s="112" t="s">
        <v>222</v>
      </c>
      <c r="C587" s="20">
        <v>1018</v>
      </c>
      <c r="D587" s="28">
        <v>2775</v>
      </c>
      <c r="E587" s="29">
        <f t="shared" si="56"/>
        <v>272.5933202357564</v>
      </c>
      <c r="F587" s="28">
        <f t="shared" si="57"/>
        <v>1757</v>
      </c>
      <c r="G587" s="28">
        <v>234</v>
      </c>
      <c r="H587" s="28">
        <v>759</v>
      </c>
      <c r="I587" s="28">
        <v>177</v>
      </c>
      <c r="J587" s="29">
        <f t="shared" si="54"/>
        <v>23.3201581027668</v>
      </c>
      <c r="K587" s="30">
        <f t="shared" si="55"/>
        <v>-582</v>
      </c>
      <c r="L587" s="20">
        <v>2857</v>
      </c>
    </row>
    <row r="588" spans="1:12" ht="15.75" customHeight="1">
      <c r="A588" s="91"/>
      <c r="B588" s="23" t="s">
        <v>28</v>
      </c>
      <c r="C588" s="17">
        <v>1018</v>
      </c>
      <c r="D588" s="28">
        <v>2775</v>
      </c>
      <c r="E588" s="18">
        <f t="shared" si="56"/>
        <v>272.5933202357564</v>
      </c>
      <c r="F588" s="17">
        <f t="shared" si="57"/>
        <v>1757</v>
      </c>
      <c r="G588" s="28">
        <v>234</v>
      </c>
      <c r="H588" s="28">
        <v>759</v>
      </c>
      <c r="I588" s="28">
        <v>177</v>
      </c>
      <c r="J588" s="18">
        <f t="shared" si="54"/>
        <v>23.3201581027668</v>
      </c>
      <c r="K588" s="19">
        <f t="shared" si="55"/>
        <v>-582</v>
      </c>
      <c r="L588" s="63"/>
    </row>
    <row r="589" spans="1:12" ht="15.75" customHeight="1">
      <c r="A589" s="91"/>
      <c r="B589" s="32" t="s">
        <v>29</v>
      </c>
      <c r="C589" s="22">
        <v>-93</v>
      </c>
      <c r="D589" s="22">
        <v>587</v>
      </c>
      <c r="E589" s="25"/>
      <c r="F589" s="22">
        <f t="shared" si="57"/>
        <v>680</v>
      </c>
      <c r="G589" s="22">
        <v>30</v>
      </c>
      <c r="H589" s="22">
        <v>71</v>
      </c>
      <c r="I589" s="22">
        <v>84</v>
      </c>
      <c r="J589" s="25">
        <f t="shared" si="54"/>
        <v>118.30985915492957</v>
      </c>
      <c r="K589" s="26">
        <f t="shared" si="55"/>
        <v>13</v>
      </c>
      <c r="L589" s="63"/>
    </row>
    <row r="590" spans="1:12" ht="15" customHeight="1">
      <c r="A590" s="100"/>
      <c r="B590" s="66" t="s">
        <v>207</v>
      </c>
      <c r="C590" s="34"/>
      <c r="D590" s="34"/>
      <c r="E590" s="35"/>
      <c r="F590" s="34"/>
      <c r="G590" s="34"/>
      <c r="H590" s="34"/>
      <c r="I590" s="34"/>
      <c r="J590" s="35"/>
      <c r="K590" s="67"/>
      <c r="L590" s="60"/>
    </row>
    <row r="591" spans="1:12" ht="52.5" customHeight="1">
      <c r="A591" s="64">
        <v>2312</v>
      </c>
      <c r="B591" s="16" t="s">
        <v>223</v>
      </c>
      <c r="C591" s="20">
        <v>1111</v>
      </c>
      <c r="D591" s="20">
        <v>2188</v>
      </c>
      <c r="E591" s="68">
        <f t="shared" si="56"/>
        <v>196.93969396939696</v>
      </c>
      <c r="F591" s="20">
        <f t="shared" si="57"/>
        <v>1077</v>
      </c>
      <c r="G591" s="20">
        <v>204</v>
      </c>
      <c r="H591" s="20">
        <v>688</v>
      </c>
      <c r="I591" s="70">
        <v>93</v>
      </c>
      <c r="J591" s="68">
        <f t="shared" si="54"/>
        <v>13.517441860465116</v>
      </c>
      <c r="K591" s="39">
        <f t="shared" si="55"/>
        <v>-595</v>
      </c>
      <c r="L591" s="89">
        <v>2063</v>
      </c>
    </row>
    <row r="592" spans="1:12" ht="15.75" customHeight="1">
      <c r="A592" s="64"/>
      <c r="B592" s="23" t="s">
        <v>28</v>
      </c>
      <c r="C592" s="17">
        <v>1111</v>
      </c>
      <c r="D592" s="17">
        <v>2188</v>
      </c>
      <c r="E592" s="18">
        <f t="shared" si="56"/>
        <v>196.93969396939696</v>
      </c>
      <c r="F592" s="17">
        <f t="shared" si="57"/>
        <v>1077</v>
      </c>
      <c r="G592" s="17">
        <v>204</v>
      </c>
      <c r="H592" s="17">
        <v>688</v>
      </c>
      <c r="I592" s="76">
        <v>93</v>
      </c>
      <c r="J592" s="18">
        <f t="shared" si="54"/>
        <v>13.517441860465116</v>
      </c>
      <c r="K592" s="19">
        <f t="shared" si="55"/>
        <v>-595</v>
      </c>
      <c r="L592" s="62"/>
    </row>
    <row r="593" spans="1:12" ht="15.75" customHeight="1">
      <c r="A593" s="64"/>
      <c r="B593" s="32" t="s">
        <v>29</v>
      </c>
      <c r="C593" s="22">
        <v>0</v>
      </c>
      <c r="D593" s="22">
        <v>0</v>
      </c>
      <c r="E593" s="25">
        <f t="shared" si="56"/>
        <v>0</v>
      </c>
      <c r="F593" s="22">
        <f t="shared" si="57"/>
        <v>0</v>
      </c>
      <c r="G593" s="22">
        <v>0</v>
      </c>
      <c r="H593" s="22">
        <v>0</v>
      </c>
      <c r="I593" s="72">
        <v>0</v>
      </c>
      <c r="J593" s="25">
        <f t="shared" si="54"/>
        <v>0</v>
      </c>
      <c r="K593" s="26">
        <f t="shared" si="55"/>
        <v>0</v>
      </c>
      <c r="L593" s="62"/>
    </row>
    <row r="594" spans="1:12" ht="28.5" customHeight="1">
      <c r="A594" s="64">
        <v>2314</v>
      </c>
      <c r="B594" s="55" t="s">
        <v>224</v>
      </c>
      <c r="C594" s="28">
        <v>616</v>
      </c>
      <c r="D594" s="28">
        <v>427</v>
      </c>
      <c r="E594" s="29">
        <f t="shared" si="56"/>
        <v>69.31818181818183</v>
      </c>
      <c r="F594" s="28">
        <f t="shared" si="57"/>
        <v>-189</v>
      </c>
      <c r="G594" s="28">
        <v>21</v>
      </c>
      <c r="H594" s="28">
        <v>23</v>
      </c>
      <c r="I594" s="74">
        <v>59</v>
      </c>
      <c r="J594" s="29">
        <f t="shared" si="54"/>
        <v>256.52173913043475</v>
      </c>
      <c r="K594" s="30">
        <f t="shared" si="55"/>
        <v>36</v>
      </c>
      <c r="L594" s="89">
        <v>650</v>
      </c>
    </row>
    <row r="595" spans="1:12" ht="15.75" customHeight="1">
      <c r="A595" s="64"/>
      <c r="B595" s="23" t="s">
        <v>28</v>
      </c>
      <c r="C595" s="17">
        <v>616</v>
      </c>
      <c r="D595" s="17">
        <v>427</v>
      </c>
      <c r="E595" s="18">
        <f t="shared" si="56"/>
        <v>69.31818181818183</v>
      </c>
      <c r="F595" s="17">
        <f t="shared" si="57"/>
        <v>-189</v>
      </c>
      <c r="G595" s="17">
        <v>21</v>
      </c>
      <c r="H595" s="17">
        <v>23</v>
      </c>
      <c r="I595" s="76">
        <v>59</v>
      </c>
      <c r="J595" s="18">
        <f t="shared" si="54"/>
        <v>256.52173913043475</v>
      </c>
      <c r="K595" s="19">
        <f t="shared" si="55"/>
        <v>36</v>
      </c>
      <c r="L595" s="62"/>
    </row>
    <row r="596" spans="1:12" ht="15.75" customHeight="1">
      <c r="A596" s="64"/>
      <c r="B596" s="32" t="s">
        <v>29</v>
      </c>
      <c r="C596" s="22">
        <v>616</v>
      </c>
      <c r="D596" s="22">
        <v>427</v>
      </c>
      <c r="E596" s="25">
        <f t="shared" si="56"/>
        <v>69.31818181818183</v>
      </c>
      <c r="F596" s="22">
        <f t="shared" si="57"/>
        <v>-189</v>
      </c>
      <c r="G596" s="22">
        <v>21</v>
      </c>
      <c r="H596" s="22">
        <v>23</v>
      </c>
      <c r="I596" s="72">
        <v>59</v>
      </c>
      <c r="J596" s="25">
        <f t="shared" si="54"/>
        <v>256.52173913043475</v>
      </c>
      <c r="K596" s="26">
        <f t="shared" si="55"/>
        <v>36</v>
      </c>
      <c r="L596" s="62"/>
    </row>
    <row r="597" spans="1:12" ht="28.5" customHeight="1">
      <c r="A597" s="64">
        <v>2316</v>
      </c>
      <c r="B597" s="55" t="s">
        <v>225</v>
      </c>
      <c r="C597" s="28">
        <v>-709</v>
      </c>
      <c r="D597" s="28">
        <v>160</v>
      </c>
      <c r="E597" s="29"/>
      <c r="F597" s="28">
        <f t="shared" si="57"/>
        <v>869</v>
      </c>
      <c r="G597" s="28">
        <v>9</v>
      </c>
      <c r="H597" s="28">
        <v>48</v>
      </c>
      <c r="I597" s="74">
        <v>25</v>
      </c>
      <c r="J597" s="29">
        <f t="shared" si="54"/>
        <v>52.083333333333336</v>
      </c>
      <c r="K597" s="30">
        <f t="shared" si="55"/>
        <v>-23</v>
      </c>
      <c r="L597" s="89">
        <v>144</v>
      </c>
    </row>
    <row r="598" spans="1:12" ht="15.75" customHeight="1">
      <c r="A598" s="64"/>
      <c r="B598" s="23" t="s">
        <v>28</v>
      </c>
      <c r="C598" s="17">
        <v>-709</v>
      </c>
      <c r="D598" s="17">
        <v>160</v>
      </c>
      <c r="E598" s="18"/>
      <c r="F598" s="17">
        <f t="shared" si="57"/>
        <v>869</v>
      </c>
      <c r="G598" s="17">
        <v>9</v>
      </c>
      <c r="H598" s="17">
        <v>48</v>
      </c>
      <c r="I598" s="76">
        <v>25</v>
      </c>
      <c r="J598" s="18">
        <f t="shared" si="54"/>
        <v>52.083333333333336</v>
      </c>
      <c r="K598" s="19">
        <f t="shared" si="55"/>
        <v>-23</v>
      </c>
      <c r="L598" s="62"/>
    </row>
    <row r="599" spans="1:12" ht="15.75" customHeight="1">
      <c r="A599" s="64"/>
      <c r="B599" s="32" t="s">
        <v>29</v>
      </c>
      <c r="C599" s="22">
        <v>-709</v>
      </c>
      <c r="D599" s="22">
        <v>160</v>
      </c>
      <c r="E599" s="25"/>
      <c r="F599" s="22">
        <f t="shared" si="57"/>
        <v>869</v>
      </c>
      <c r="G599" s="22">
        <v>9</v>
      </c>
      <c r="H599" s="22">
        <v>48</v>
      </c>
      <c r="I599" s="72">
        <v>25</v>
      </c>
      <c r="J599" s="25">
        <f t="shared" si="54"/>
        <v>52.083333333333336</v>
      </c>
      <c r="K599" s="26">
        <f t="shared" si="55"/>
        <v>-23</v>
      </c>
      <c r="L599" s="62"/>
    </row>
    <row r="600" spans="1:12" ht="18" customHeight="1">
      <c r="A600" s="15">
        <v>2320</v>
      </c>
      <c r="B600" s="55" t="s">
        <v>226</v>
      </c>
      <c r="C600" s="28">
        <v>0</v>
      </c>
      <c r="D600" s="28">
        <v>-4</v>
      </c>
      <c r="E600" s="29"/>
      <c r="F600" s="28">
        <f t="shared" si="57"/>
        <v>-4</v>
      </c>
      <c r="G600" s="28">
        <v>0</v>
      </c>
      <c r="H600" s="28">
        <v>-6</v>
      </c>
      <c r="I600" s="74">
        <v>0</v>
      </c>
      <c r="J600" s="29"/>
      <c r="K600" s="30">
        <f t="shared" si="55"/>
        <v>6</v>
      </c>
      <c r="L600" s="28">
        <v>0</v>
      </c>
    </row>
    <row r="601" spans="1:12" ht="15.75" customHeight="1">
      <c r="A601" s="15"/>
      <c r="B601" s="23" t="s">
        <v>28</v>
      </c>
      <c r="C601" s="17">
        <v>0</v>
      </c>
      <c r="D601" s="17">
        <v>-4</v>
      </c>
      <c r="E601" s="18"/>
      <c r="F601" s="17">
        <f t="shared" si="57"/>
        <v>-4</v>
      </c>
      <c r="G601" s="17">
        <v>0</v>
      </c>
      <c r="H601" s="17">
        <v>-6</v>
      </c>
      <c r="I601" s="76">
        <v>0</v>
      </c>
      <c r="J601" s="18"/>
      <c r="K601" s="19">
        <f t="shared" si="55"/>
        <v>6</v>
      </c>
      <c r="L601" s="22"/>
    </row>
    <row r="602" spans="1:12" ht="15.75" customHeight="1">
      <c r="A602" s="15"/>
      <c r="B602" s="32" t="s">
        <v>29</v>
      </c>
      <c r="C602" s="22">
        <v>0</v>
      </c>
      <c r="D602" s="22">
        <v>-4</v>
      </c>
      <c r="E602" s="25"/>
      <c r="F602" s="22">
        <f t="shared" si="57"/>
        <v>-4</v>
      </c>
      <c r="G602" s="22">
        <v>0</v>
      </c>
      <c r="H602" s="22">
        <v>-6</v>
      </c>
      <c r="I602" s="72">
        <v>0</v>
      </c>
      <c r="J602" s="25"/>
      <c r="K602" s="26">
        <f t="shared" si="55"/>
        <v>6</v>
      </c>
      <c r="L602" s="22"/>
    </row>
    <row r="603" spans="1:12" ht="15" customHeight="1">
      <c r="A603" s="100"/>
      <c r="B603" s="66" t="s">
        <v>171</v>
      </c>
      <c r="C603" s="34"/>
      <c r="D603" s="34"/>
      <c r="E603" s="35"/>
      <c r="F603" s="34"/>
      <c r="G603" s="34"/>
      <c r="H603" s="34"/>
      <c r="I603" s="34"/>
      <c r="J603" s="35"/>
      <c r="K603" s="67"/>
      <c r="L603" s="60"/>
    </row>
    <row r="604" spans="1:12" ht="28.5" customHeight="1">
      <c r="A604" s="64">
        <v>2322</v>
      </c>
      <c r="B604" s="16" t="s">
        <v>227</v>
      </c>
      <c r="C604" s="20">
        <v>0</v>
      </c>
      <c r="D604" s="20">
        <v>-4</v>
      </c>
      <c r="E604" s="68"/>
      <c r="F604" s="20">
        <f t="shared" si="57"/>
        <v>-4</v>
      </c>
      <c r="G604" s="102">
        <v>0</v>
      </c>
      <c r="H604" s="113">
        <v>-6</v>
      </c>
      <c r="I604" s="106">
        <v>0</v>
      </c>
      <c r="J604" s="68"/>
      <c r="K604" s="39">
        <f t="shared" si="55"/>
        <v>6</v>
      </c>
      <c r="L604" s="20">
        <v>0</v>
      </c>
    </row>
    <row r="605" spans="1:12" ht="15.75" customHeight="1">
      <c r="A605" s="64"/>
      <c r="B605" s="23" t="s">
        <v>28</v>
      </c>
      <c r="C605" s="17">
        <v>0</v>
      </c>
      <c r="D605" s="17">
        <v>-4</v>
      </c>
      <c r="E605" s="18"/>
      <c r="F605" s="17">
        <f t="shared" si="57"/>
        <v>-4</v>
      </c>
      <c r="G605" s="114">
        <v>0</v>
      </c>
      <c r="H605" s="115">
        <v>-6</v>
      </c>
      <c r="I605" s="108">
        <v>0</v>
      </c>
      <c r="J605" s="18"/>
      <c r="K605" s="19">
        <f t="shared" si="55"/>
        <v>6</v>
      </c>
      <c r="L605" s="62"/>
    </row>
    <row r="606" spans="1:12" ht="15.75" customHeight="1">
      <c r="A606" s="64"/>
      <c r="B606" s="32" t="s">
        <v>29</v>
      </c>
      <c r="C606" s="22">
        <v>0</v>
      </c>
      <c r="D606" s="22">
        <v>-4</v>
      </c>
      <c r="E606" s="25"/>
      <c r="F606" s="22">
        <f t="shared" si="57"/>
        <v>-4</v>
      </c>
      <c r="G606" s="116">
        <v>0</v>
      </c>
      <c r="H606" s="117">
        <v>-6</v>
      </c>
      <c r="I606" s="110">
        <v>0</v>
      </c>
      <c r="J606" s="25"/>
      <c r="K606" s="26">
        <f t="shared" si="55"/>
        <v>6</v>
      </c>
      <c r="L606" s="62"/>
    </row>
    <row r="607" spans="1:12" ht="28.5" customHeight="1">
      <c r="A607" s="64">
        <v>2325</v>
      </c>
      <c r="B607" s="55" t="s">
        <v>228</v>
      </c>
      <c r="C607" s="28">
        <v>0</v>
      </c>
      <c r="D607" s="28">
        <v>0</v>
      </c>
      <c r="E607" s="29">
        <f t="shared" si="56"/>
        <v>0</v>
      </c>
      <c r="F607" s="28">
        <f t="shared" si="57"/>
        <v>0</v>
      </c>
      <c r="G607" s="118">
        <v>0</v>
      </c>
      <c r="H607" s="119">
        <v>0</v>
      </c>
      <c r="I607" s="103">
        <v>0</v>
      </c>
      <c r="J607" s="29">
        <f t="shared" si="54"/>
        <v>0</v>
      </c>
      <c r="K607" s="30">
        <f t="shared" si="55"/>
        <v>0</v>
      </c>
      <c r="L607" s="20">
        <v>0</v>
      </c>
    </row>
    <row r="608" spans="1:12" ht="15.75" customHeight="1">
      <c r="A608" s="64"/>
      <c r="B608" s="23" t="s">
        <v>28</v>
      </c>
      <c r="C608" s="17">
        <v>0</v>
      </c>
      <c r="D608" s="17">
        <v>0</v>
      </c>
      <c r="E608" s="18">
        <f t="shared" si="56"/>
        <v>0</v>
      </c>
      <c r="F608" s="17">
        <f t="shared" si="57"/>
        <v>0</v>
      </c>
      <c r="G608" s="114">
        <v>0</v>
      </c>
      <c r="H608" s="115">
        <v>0</v>
      </c>
      <c r="I608" s="108">
        <v>0</v>
      </c>
      <c r="J608" s="18">
        <f t="shared" si="54"/>
        <v>0</v>
      </c>
      <c r="K608" s="19">
        <f t="shared" si="55"/>
        <v>0</v>
      </c>
      <c r="L608" s="62"/>
    </row>
    <row r="609" spans="1:12" ht="15.75" customHeight="1">
      <c r="A609" s="64"/>
      <c r="B609" s="32" t="s">
        <v>29</v>
      </c>
      <c r="C609" s="22">
        <v>0</v>
      </c>
      <c r="D609" s="22">
        <v>0</v>
      </c>
      <c r="E609" s="25">
        <f t="shared" si="56"/>
        <v>0</v>
      </c>
      <c r="F609" s="22">
        <f t="shared" si="57"/>
        <v>0</v>
      </c>
      <c r="G609" s="116">
        <v>0</v>
      </c>
      <c r="H609" s="117">
        <v>0</v>
      </c>
      <c r="I609" s="110">
        <v>0</v>
      </c>
      <c r="J609" s="25">
        <f t="shared" si="54"/>
        <v>0</v>
      </c>
      <c r="K609" s="26">
        <f t="shared" si="55"/>
        <v>0</v>
      </c>
      <c r="L609" s="62"/>
    </row>
    <row r="610" spans="1:12" ht="66" customHeight="1">
      <c r="A610" s="15">
        <v>2330</v>
      </c>
      <c r="B610" s="55" t="s">
        <v>229</v>
      </c>
      <c r="C610" s="28">
        <v>6449</v>
      </c>
      <c r="D610" s="28">
        <v>4397</v>
      </c>
      <c r="E610" s="29">
        <f t="shared" si="56"/>
        <v>68.18111335090713</v>
      </c>
      <c r="F610" s="28">
        <f t="shared" si="57"/>
        <v>-2052</v>
      </c>
      <c r="G610" s="20">
        <v>246</v>
      </c>
      <c r="H610" s="120">
        <v>554</v>
      </c>
      <c r="I610" s="103">
        <v>1428</v>
      </c>
      <c r="J610" s="29">
        <f aca="true" t="shared" si="58" ref="J610:J672">IF(H610=0,0,(I610/H610)*100)</f>
        <v>257.7617328519856</v>
      </c>
      <c r="K610" s="30">
        <f aca="true" t="shared" si="59" ref="K610:K672">I610-H610</f>
        <v>874</v>
      </c>
      <c r="L610" s="28">
        <v>7605</v>
      </c>
    </row>
    <row r="611" spans="1:12" ht="15.75" customHeight="1">
      <c r="A611" s="15"/>
      <c r="B611" s="23" t="s">
        <v>28</v>
      </c>
      <c r="C611" s="17">
        <v>6449</v>
      </c>
      <c r="D611" s="17">
        <v>4397</v>
      </c>
      <c r="E611" s="18">
        <f t="shared" si="56"/>
        <v>68.18111335090713</v>
      </c>
      <c r="F611" s="17">
        <f t="shared" si="57"/>
        <v>-2052</v>
      </c>
      <c r="G611" s="17">
        <v>246</v>
      </c>
      <c r="H611" s="121">
        <v>554</v>
      </c>
      <c r="I611" s="108">
        <v>1428</v>
      </c>
      <c r="J611" s="18">
        <f t="shared" si="58"/>
        <v>257.7617328519856</v>
      </c>
      <c r="K611" s="19">
        <f t="shared" si="59"/>
        <v>874</v>
      </c>
      <c r="L611" s="22"/>
    </row>
    <row r="612" spans="1:12" ht="15.75" customHeight="1">
      <c r="A612" s="15"/>
      <c r="B612" s="32" t="s">
        <v>29</v>
      </c>
      <c r="C612" s="22">
        <v>6385</v>
      </c>
      <c r="D612" s="22">
        <v>4340</v>
      </c>
      <c r="E612" s="25">
        <f t="shared" si="56"/>
        <v>67.97180892717306</v>
      </c>
      <c r="F612" s="22">
        <f t="shared" si="57"/>
        <v>-2045</v>
      </c>
      <c r="G612" s="22">
        <v>243</v>
      </c>
      <c r="H612" s="122">
        <v>552</v>
      </c>
      <c r="I612" s="110">
        <v>1413</v>
      </c>
      <c r="J612" s="25">
        <f t="shared" si="58"/>
        <v>255.97826086956525</v>
      </c>
      <c r="K612" s="26">
        <f t="shared" si="59"/>
        <v>861</v>
      </c>
      <c r="L612" s="22"/>
    </row>
    <row r="613" spans="1:12" ht="15" customHeight="1">
      <c r="A613" s="100"/>
      <c r="B613" s="123" t="s">
        <v>191</v>
      </c>
      <c r="C613" s="36"/>
      <c r="D613" s="36"/>
      <c r="E613" s="37"/>
      <c r="F613" s="36"/>
      <c r="G613" s="36"/>
      <c r="H613" s="111"/>
      <c r="I613" s="36"/>
      <c r="J613" s="37"/>
      <c r="K613" s="41"/>
      <c r="L613" s="60"/>
    </row>
    <row r="614" spans="1:12" ht="103.5" customHeight="1">
      <c r="A614" s="64">
        <v>2332</v>
      </c>
      <c r="B614" s="16" t="s">
        <v>230</v>
      </c>
      <c r="C614" s="20">
        <v>64</v>
      </c>
      <c r="D614" s="20">
        <v>57</v>
      </c>
      <c r="E614" s="68">
        <f t="shared" si="56"/>
        <v>89.0625</v>
      </c>
      <c r="F614" s="20">
        <f t="shared" si="57"/>
        <v>-7</v>
      </c>
      <c r="G614" s="20">
        <v>3</v>
      </c>
      <c r="H614" s="20">
        <v>2</v>
      </c>
      <c r="I614" s="70">
        <v>15</v>
      </c>
      <c r="J614" s="68">
        <f t="shared" si="58"/>
        <v>750</v>
      </c>
      <c r="K614" s="39">
        <f t="shared" si="59"/>
        <v>13</v>
      </c>
      <c r="L614" s="20">
        <v>156</v>
      </c>
    </row>
    <row r="615" spans="1:12" ht="15.75" customHeight="1">
      <c r="A615" s="64"/>
      <c r="B615" s="23" t="s">
        <v>28</v>
      </c>
      <c r="C615" s="17">
        <v>64</v>
      </c>
      <c r="D615" s="17">
        <v>57</v>
      </c>
      <c r="E615" s="18">
        <f t="shared" si="56"/>
        <v>89.0625</v>
      </c>
      <c r="F615" s="17">
        <f t="shared" si="57"/>
        <v>-7</v>
      </c>
      <c r="G615" s="17">
        <v>3</v>
      </c>
      <c r="H615" s="17">
        <v>2</v>
      </c>
      <c r="I615" s="76">
        <v>15</v>
      </c>
      <c r="J615" s="18">
        <f t="shared" si="58"/>
        <v>750</v>
      </c>
      <c r="K615" s="19">
        <f t="shared" si="59"/>
        <v>13</v>
      </c>
      <c r="L615" s="62"/>
    </row>
    <row r="616" spans="1:12" ht="15.75" customHeight="1">
      <c r="A616" s="64"/>
      <c r="B616" s="32" t="s">
        <v>29</v>
      </c>
      <c r="C616" s="22">
        <v>0</v>
      </c>
      <c r="D616" s="22">
        <v>0</v>
      </c>
      <c r="E616" s="25">
        <f aca="true" t="shared" si="60" ref="E616:E676">IF(C616=0,0,(D616/C616)*100)</f>
        <v>0</v>
      </c>
      <c r="F616" s="22">
        <f aca="true" t="shared" si="61" ref="F616:F676">D616-C616</f>
        <v>0</v>
      </c>
      <c r="G616" s="22">
        <v>0</v>
      </c>
      <c r="H616" s="22">
        <v>0</v>
      </c>
      <c r="I616" s="72">
        <v>0</v>
      </c>
      <c r="J616" s="25">
        <f t="shared" si="58"/>
        <v>0</v>
      </c>
      <c r="K616" s="26">
        <f t="shared" si="59"/>
        <v>0</v>
      </c>
      <c r="L616" s="62"/>
    </row>
    <row r="617" spans="1:12" ht="78.75" customHeight="1">
      <c r="A617" s="64">
        <v>2334</v>
      </c>
      <c r="B617" s="16" t="s">
        <v>231</v>
      </c>
      <c r="C617" s="20">
        <v>3545</v>
      </c>
      <c r="D617" s="20">
        <v>1779</v>
      </c>
      <c r="E617" s="68">
        <f t="shared" si="60"/>
        <v>50.1833568406206</v>
      </c>
      <c r="F617" s="20">
        <f t="shared" si="61"/>
        <v>-1766</v>
      </c>
      <c r="G617" s="20">
        <v>98</v>
      </c>
      <c r="H617" s="20">
        <v>197</v>
      </c>
      <c r="I617" s="70">
        <v>317</v>
      </c>
      <c r="J617" s="68">
        <f t="shared" si="58"/>
        <v>160.91370558375635</v>
      </c>
      <c r="K617" s="39">
        <f t="shared" si="59"/>
        <v>120</v>
      </c>
      <c r="L617" s="20">
        <v>2718</v>
      </c>
    </row>
    <row r="618" spans="1:12" ht="15.75" customHeight="1">
      <c r="A618" s="64"/>
      <c r="B618" s="23" t="s">
        <v>28</v>
      </c>
      <c r="C618" s="17">
        <v>3545</v>
      </c>
      <c r="D618" s="17">
        <v>1779</v>
      </c>
      <c r="E618" s="18">
        <f t="shared" si="60"/>
        <v>50.1833568406206</v>
      </c>
      <c r="F618" s="17">
        <f t="shared" si="61"/>
        <v>-1766</v>
      </c>
      <c r="G618" s="17">
        <v>98</v>
      </c>
      <c r="H618" s="17">
        <v>197</v>
      </c>
      <c r="I618" s="76">
        <v>317</v>
      </c>
      <c r="J618" s="18">
        <f t="shared" si="58"/>
        <v>160.91370558375635</v>
      </c>
      <c r="K618" s="19">
        <f t="shared" si="59"/>
        <v>120</v>
      </c>
      <c r="L618" s="62"/>
    </row>
    <row r="619" spans="1:12" ht="15.75" customHeight="1">
      <c r="A619" s="64"/>
      <c r="B619" s="32" t="s">
        <v>29</v>
      </c>
      <c r="C619" s="22">
        <v>3545</v>
      </c>
      <c r="D619" s="22">
        <v>1779</v>
      </c>
      <c r="E619" s="25">
        <f t="shared" si="60"/>
        <v>50.1833568406206</v>
      </c>
      <c r="F619" s="22">
        <f t="shared" si="61"/>
        <v>-1766</v>
      </c>
      <c r="G619" s="22">
        <v>98</v>
      </c>
      <c r="H619" s="22">
        <v>197</v>
      </c>
      <c r="I619" s="72">
        <v>317</v>
      </c>
      <c r="J619" s="25">
        <f t="shared" si="58"/>
        <v>160.91370558375635</v>
      </c>
      <c r="K619" s="26">
        <f t="shared" si="59"/>
        <v>120</v>
      </c>
      <c r="L619" s="62"/>
    </row>
    <row r="620" spans="1:12" ht="78.75" customHeight="1">
      <c r="A620" s="64">
        <v>2336</v>
      </c>
      <c r="B620" s="55" t="s">
        <v>232</v>
      </c>
      <c r="C620" s="28">
        <v>2840</v>
      </c>
      <c r="D620" s="28">
        <v>2561</v>
      </c>
      <c r="E620" s="29">
        <f t="shared" si="60"/>
        <v>90.17605633802816</v>
      </c>
      <c r="F620" s="28">
        <f t="shared" si="61"/>
        <v>-279</v>
      </c>
      <c r="G620" s="28">
        <v>145</v>
      </c>
      <c r="H620" s="28">
        <v>355</v>
      </c>
      <c r="I620" s="74">
        <v>1096</v>
      </c>
      <c r="J620" s="29">
        <f t="shared" si="58"/>
        <v>308.7323943661972</v>
      </c>
      <c r="K620" s="30">
        <f t="shared" si="59"/>
        <v>741</v>
      </c>
      <c r="L620" s="89">
        <v>4731</v>
      </c>
    </row>
    <row r="621" spans="1:12" ht="15.75" customHeight="1">
      <c r="A621" s="64"/>
      <c r="B621" s="23" t="s">
        <v>28</v>
      </c>
      <c r="C621" s="17">
        <v>2840</v>
      </c>
      <c r="D621" s="17">
        <v>2561</v>
      </c>
      <c r="E621" s="18">
        <f t="shared" si="60"/>
        <v>90.17605633802816</v>
      </c>
      <c r="F621" s="17">
        <f t="shared" si="61"/>
        <v>-279</v>
      </c>
      <c r="G621" s="17">
        <v>145</v>
      </c>
      <c r="H621" s="17">
        <v>355</v>
      </c>
      <c r="I621" s="76">
        <v>1096</v>
      </c>
      <c r="J621" s="18">
        <f t="shared" si="58"/>
        <v>308.7323943661972</v>
      </c>
      <c r="K621" s="19">
        <f t="shared" si="59"/>
        <v>741</v>
      </c>
      <c r="L621" s="124"/>
    </row>
    <row r="622" spans="1:12" ht="15.75" customHeight="1">
      <c r="A622" s="64"/>
      <c r="B622" s="32" t="s">
        <v>29</v>
      </c>
      <c r="C622" s="22">
        <v>2840</v>
      </c>
      <c r="D622" s="22">
        <v>2561</v>
      </c>
      <c r="E622" s="25">
        <f t="shared" si="60"/>
        <v>90.17605633802816</v>
      </c>
      <c r="F622" s="22">
        <f t="shared" si="61"/>
        <v>-279</v>
      </c>
      <c r="G622" s="22">
        <v>145</v>
      </c>
      <c r="H622" s="22">
        <v>355</v>
      </c>
      <c r="I622" s="72">
        <v>1096</v>
      </c>
      <c r="J622" s="25">
        <f t="shared" si="58"/>
        <v>308.7323943661972</v>
      </c>
      <c r="K622" s="26">
        <f t="shared" si="59"/>
        <v>741</v>
      </c>
      <c r="L622" s="124"/>
    </row>
    <row r="623" spans="1:12" ht="28.5" customHeight="1">
      <c r="A623" s="15">
        <v>2340</v>
      </c>
      <c r="B623" s="55" t="s">
        <v>233</v>
      </c>
      <c r="C623" s="28">
        <v>-190</v>
      </c>
      <c r="D623" s="28">
        <v>-39</v>
      </c>
      <c r="E623" s="29"/>
      <c r="F623" s="28">
        <f t="shared" si="61"/>
        <v>151</v>
      </c>
      <c r="G623" s="28">
        <v>0</v>
      </c>
      <c r="H623" s="28">
        <v>-42</v>
      </c>
      <c r="I623" s="74">
        <v>-6</v>
      </c>
      <c r="J623" s="29"/>
      <c r="K623" s="30">
        <f t="shared" si="59"/>
        <v>36</v>
      </c>
      <c r="L623" s="28">
        <v>30</v>
      </c>
    </row>
    <row r="624" spans="1:12" ht="15.75" customHeight="1">
      <c r="A624" s="15"/>
      <c r="B624" s="23" t="s">
        <v>28</v>
      </c>
      <c r="C624" s="17">
        <v>-190</v>
      </c>
      <c r="D624" s="17">
        <v>-39</v>
      </c>
      <c r="E624" s="18"/>
      <c r="F624" s="17">
        <f t="shared" si="61"/>
        <v>151</v>
      </c>
      <c r="G624" s="17">
        <v>0</v>
      </c>
      <c r="H624" s="17">
        <v>-42</v>
      </c>
      <c r="I624" s="76">
        <v>-6</v>
      </c>
      <c r="J624" s="18"/>
      <c r="K624" s="19">
        <f t="shared" si="59"/>
        <v>36</v>
      </c>
      <c r="L624" s="22"/>
    </row>
    <row r="625" spans="1:12" ht="15.75" customHeight="1">
      <c r="A625" s="15"/>
      <c r="B625" s="32" t="s">
        <v>29</v>
      </c>
      <c r="C625" s="22">
        <v>-175</v>
      </c>
      <c r="D625" s="22">
        <v>-42</v>
      </c>
      <c r="E625" s="25"/>
      <c r="F625" s="22">
        <f t="shared" si="61"/>
        <v>133</v>
      </c>
      <c r="G625" s="22">
        <v>0</v>
      </c>
      <c r="H625" s="22">
        <v>-42</v>
      </c>
      <c r="I625" s="72">
        <v>-6</v>
      </c>
      <c r="J625" s="25"/>
      <c r="K625" s="26">
        <f t="shared" si="59"/>
        <v>36</v>
      </c>
      <c r="L625" s="22"/>
    </row>
    <row r="626" spans="1:12" ht="15" customHeight="1">
      <c r="A626" s="100"/>
      <c r="B626" s="66" t="s">
        <v>171</v>
      </c>
      <c r="C626" s="34"/>
      <c r="D626" s="34"/>
      <c r="E626" s="35"/>
      <c r="F626" s="34"/>
      <c r="G626" s="34"/>
      <c r="H626" s="34"/>
      <c r="I626" s="34"/>
      <c r="J626" s="35"/>
      <c r="K626" s="67"/>
      <c r="L626" s="60"/>
    </row>
    <row r="627" spans="1:12" ht="78.75" customHeight="1">
      <c r="A627" s="64">
        <v>2342</v>
      </c>
      <c r="B627" s="16" t="s">
        <v>234</v>
      </c>
      <c r="C627" s="20">
        <v>-15</v>
      </c>
      <c r="D627" s="28">
        <v>3</v>
      </c>
      <c r="E627" s="29"/>
      <c r="F627" s="28">
        <f t="shared" si="61"/>
        <v>18</v>
      </c>
      <c r="G627" s="28">
        <v>0</v>
      </c>
      <c r="H627" s="28">
        <v>0</v>
      </c>
      <c r="I627" s="28">
        <v>0</v>
      </c>
      <c r="J627" s="29">
        <f t="shared" si="58"/>
        <v>0</v>
      </c>
      <c r="K627" s="30">
        <f t="shared" si="59"/>
        <v>0</v>
      </c>
      <c r="L627" s="20">
        <v>0</v>
      </c>
    </row>
    <row r="628" spans="1:12" ht="15.75" customHeight="1">
      <c r="A628" s="64"/>
      <c r="B628" s="23" t="s">
        <v>28</v>
      </c>
      <c r="C628" s="17">
        <v>-15</v>
      </c>
      <c r="D628" s="28">
        <v>3</v>
      </c>
      <c r="E628" s="18"/>
      <c r="F628" s="17">
        <f t="shared" si="61"/>
        <v>18</v>
      </c>
      <c r="G628" s="28">
        <v>0</v>
      </c>
      <c r="H628" s="28">
        <v>0</v>
      </c>
      <c r="I628" s="28">
        <v>0</v>
      </c>
      <c r="J628" s="18">
        <f t="shared" si="58"/>
        <v>0</v>
      </c>
      <c r="K628" s="19">
        <f t="shared" si="59"/>
        <v>0</v>
      </c>
      <c r="L628" s="62"/>
    </row>
    <row r="629" spans="1:12" ht="15.75" customHeight="1">
      <c r="A629" s="64"/>
      <c r="B629" s="32" t="s">
        <v>29</v>
      </c>
      <c r="C629" s="22">
        <v>0</v>
      </c>
      <c r="D629" s="22">
        <v>0</v>
      </c>
      <c r="E629" s="25">
        <f t="shared" si="60"/>
        <v>0</v>
      </c>
      <c r="F629" s="22">
        <f t="shared" si="61"/>
        <v>0</v>
      </c>
      <c r="G629" s="22">
        <v>0</v>
      </c>
      <c r="H629" s="22">
        <v>0</v>
      </c>
      <c r="I629" s="22">
        <v>0</v>
      </c>
      <c r="J629" s="25">
        <f t="shared" si="58"/>
        <v>0</v>
      </c>
      <c r="K629" s="26">
        <f t="shared" si="59"/>
        <v>0</v>
      </c>
      <c r="L629" s="62"/>
    </row>
    <row r="630" spans="1:12" ht="39.75" customHeight="1">
      <c r="A630" s="64">
        <v>2344</v>
      </c>
      <c r="B630" s="16" t="s">
        <v>235</v>
      </c>
      <c r="C630" s="28">
        <v>29</v>
      </c>
      <c r="D630" s="28">
        <v>-36</v>
      </c>
      <c r="E630" s="29"/>
      <c r="F630" s="28">
        <f t="shared" si="61"/>
        <v>-65</v>
      </c>
      <c r="G630" s="28">
        <v>0</v>
      </c>
      <c r="H630" s="28">
        <v>-42</v>
      </c>
      <c r="I630" s="28">
        <v>-5</v>
      </c>
      <c r="J630" s="68"/>
      <c r="K630" s="39">
        <f t="shared" si="59"/>
        <v>37</v>
      </c>
      <c r="L630" s="20">
        <v>17</v>
      </c>
    </row>
    <row r="631" spans="1:12" ht="15.75" customHeight="1">
      <c r="A631" s="64"/>
      <c r="B631" s="23" t="s">
        <v>28</v>
      </c>
      <c r="C631" s="17">
        <v>29</v>
      </c>
      <c r="D631" s="28">
        <v>-36</v>
      </c>
      <c r="E631" s="18"/>
      <c r="F631" s="17">
        <f t="shared" si="61"/>
        <v>-65</v>
      </c>
      <c r="G631" s="28">
        <v>0</v>
      </c>
      <c r="H631" s="28">
        <v>-42</v>
      </c>
      <c r="I631" s="28">
        <v>-5</v>
      </c>
      <c r="J631" s="18"/>
      <c r="K631" s="19">
        <f t="shared" si="59"/>
        <v>37</v>
      </c>
      <c r="L631" s="62"/>
    </row>
    <row r="632" spans="1:12" ht="15.75" customHeight="1">
      <c r="A632" s="64"/>
      <c r="B632" s="32" t="s">
        <v>29</v>
      </c>
      <c r="C632" s="22">
        <v>29</v>
      </c>
      <c r="D632" s="22">
        <v>-36</v>
      </c>
      <c r="E632" s="25"/>
      <c r="F632" s="22">
        <f t="shared" si="61"/>
        <v>-65</v>
      </c>
      <c r="G632" s="22">
        <v>0</v>
      </c>
      <c r="H632" s="22">
        <v>-42</v>
      </c>
      <c r="I632" s="22">
        <v>-5</v>
      </c>
      <c r="J632" s="25"/>
      <c r="K632" s="26">
        <f t="shared" si="59"/>
        <v>37</v>
      </c>
      <c r="L632" s="62"/>
    </row>
    <row r="633" spans="1:12" ht="39.75" customHeight="1">
      <c r="A633" s="64">
        <v>2346</v>
      </c>
      <c r="B633" s="55" t="s">
        <v>236</v>
      </c>
      <c r="C633" s="28">
        <v>-204</v>
      </c>
      <c r="D633" s="28">
        <v>-6</v>
      </c>
      <c r="E633" s="29"/>
      <c r="F633" s="28">
        <f t="shared" si="61"/>
        <v>198</v>
      </c>
      <c r="G633" s="28">
        <v>0</v>
      </c>
      <c r="H633" s="28">
        <v>0</v>
      </c>
      <c r="I633" s="28">
        <v>-1</v>
      </c>
      <c r="J633" s="29"/>
      <c r="K633" s="30">
        <f t="shared" si="59"/>
        <v>-1</v>
      </c>
      <c r="L633" s="20">
        <v>13</v>
      </c>
    </row>
    <row r="634" spans="1:12" ht="15.75" customHeight="1">
      <c r="A634" s="64"/>
      <c r="B634" s="23" t="s">
        <v>28</v>
      </c>
      <c r="C634" s="17">
        <v>-204</v>
      </c>
      <c r="D634" s="28">
        <v>-6</v>
      </c>
      <c r="E634" s="18"/>
      <c r="F634" s="17">
        <f t="shared" si="61"/>
        <v>198</v>
      </c>
      <c r="G634" s="28">
        <v>0</v>
      </c>
      <c r="H634" s="28">
        <v>0</v>
      </c>
      <c r="I634" s="28">
        <v>-1</v>
      </c>
      <c r="J634" s="18"/>
      <c r="K634" s="19">
        <f t="shared" si="59"/>
        <v>-1</v>
      </c>
      <c r="L634" s="62"/>
    </row>
    <row r="635" spans="1:12" ht="15.75" customHeight="1">
      <c r="A635" s="64"/>
      <c r="B635" s="32" t="s">
        <v>29</v>
      </c>
      <c r="C635" s="22">
        <v>-204</v>
      </c>
      <c r="D635" s="22">
        <v>-6</v>
      </c>
      <c r="E635" s="25"/>
      <c r="F635" s="22">
        <f t="shared" si="61"/>
        <v>198</v>
      </c>
      <c r="G635" s="22">
        <v>0</v>
      </c>
      <c r="H635" s="22">
        <v>0</v>
      </c>
      <c r="I635" s="22">
        <v>-1</v>
      </c>
      <c r="J635" s="25"/>
      <c r="K635" s="26">
        <f t="shared" si="59"/>
        <v>-1</v>
      </c>
      <c r="L635" s="62"/>
    </row>
    <row r="636" spans="1:12" ht="28.5" customHeight="1">
      <c r="A636" s="15">
        <v>2350</v>
      </c>
      <c r="B636" s="16" t="s">
        <v>237</v>
      </c>
      <c r="C636" s="28">
        <v>36632</v>
      </c>
      <c r="D636" s="28">
        <v>102854</v>
      </c>
      <c r="E636" s="29">
        <f t="shared" si="60"/>
        <v>280.7763703865473</v>
      </c>
      <c r="F636" s="28">
        <f t="shared" si="61"/>
        <v>66222</v>
      </c>
      <c r="G636" s="28">
        <v>3118</v>
      </c>
      <c r="H636" s="28">
        <v>-38</v>
      </c>
      <c r="I636" s="28">
        <v>7730</v>
      </c>
      <c r="J636" s="68"/>
      <c r="K636" s="39">
        <f t="shared" si="59"/>
        <v>7768</v>
      </c>
      <c r="L636" s="20">
        <v>38419</v>
      </c>
    </row>
    <row r="637" spans="1:12" ht="15.75" customHeight="1">
      <c r="A637" s="15"/>
      <c r="B637" s="23" t="s">
        <v>28</v>
      </c>
      <c r="C637" s="17">
        <v>36632</v>
      </c>
      <c r="D637" s="17">
        <v>102854</v>
      </c>
      <c r="E637" s="18">
        <f t="shared" si="60"/>
        <v>280.7763703865473</v>
      </c>
      <c r="F637" s="17">
        <f t="shared" si="61"/>
        <v>66222</v>
      </c>
      <c r="G637" s="17">
        <v>3118</v>
      </c>
      <c r="H637" s="17">
        <v>-38</v>
      </c>
      <c r="I637" s="17">
        <v>7730</v>
      </c>
      <c r="J637" s="18"/>
      <c r="K637" s="19">
        <f t="shared" si="59"/>
        <v>7768</v>
      </c>
      <c r="L637" s="22"/>
    </row>
    <row r="638" spans="1:12" ht="15.75" customHeight="1">
      <c r="A638" s="15"/>
      <c r="B638" s="32" t="s">
        <v>29</v>
      </c>
      <c r="C638" s="22">
        <v>32082</v>
      </c>
      <c r="D638" s="34">
        <v>97492</v>
      </c>
      <c r="E638" s="25">
        <f t="shared" si="60"/>
        <v>303.8837977682189</v>
      </c>
      <c r="F638" s="22">
        <f t="shared" si="61"/>
        <v>65410</v>
      </c>
      <c r="G638" s="34">
        <v>2241</v>
      </c>
      <c r="H638" s="34">
        <v>1068</v>
      </c>
      <c r="I638" s="34">
        <v>6849</v>
      </c>
      <c r="J638" s="25">
        <f t="shared" si="58"/>
        <v>641.2921348314607</v>
      </c>
      <c r="K638" s="26">
        <f t="shared" si="59"/>
        <v>5781</v>
      </c>
      <c r="L638" s="22"/>
    </row>
    <row r="639" spans="1:12" ht="15" customHeight="1">
      <c r="A639" s="100"/>
      <c r="B639" s="66" t="s">
        <v>191</v>
      </c>
      <c r="C639" s="34"/>
      <c r="D639" s="34"/>
      <c r="E639" s="35"/>
      <c r="F639" s="34"/>
      <c r="G639" s="34"/>
      <c r="H639" s="34"/>
      <c r="I639" s="34"/>
      <c r="J639" s="35"/>
      <c r="K639" s="67"/>
      <c r="L639" s="59"/>
    </row>
    <row r="640" spans="1:12" ht="66" customHeight="1">
      <c r="A640" s="64">
        <v>2352</v>
      </c>
      <c r="B640" s="16" t="s">
        <v>238</v>
      </c>
      <c r="C640" s="20">
        <v>4550</v>
      </c>
      <c r="D640" s="20">
        <v>5362</v>
      </c>
      <c r="E640" s="68">
        <f t="shared" si="60"/>
        <v>117.84615384615384</v>
      </c>
      <c r="F640" s="20">
        <f t="shared" si="61"/>
        <v>812</v>
      </c>
      <c r="G640" s="20">
        <v>877</v>
      </c>
      <c r="H640" s="20">
        <v>-1106</v>
      </c>
      <c r="I640" s="70">
        <v>881</v>
      </c>
      <c r="J640" s="68"/>
      <c r="K640" s="39">
        <f t="shared" si="59"/>
        <v>1987</v>
      </c>
      <c r="L640" s="20">
        <v>5888</v>
      </c>
    </row>
    <row r="641" spans="1:12" ht="15.75" customHeight="1">
      <c r="A641" s="64"/>
      <c r="B641" s="23" t="s">
        <v>28</v>
      </c>
      <c r="C641" s="17">
        <v>4550</v>
      </c>
      <c r="D641" s="17">
        <v>5362</v>
      </c>
      <c r="E641" s="18">
        <f t="shared" si="60"/>
        <v>117.84615384615384</v>
      </c>
      <c r="F641" s="17">
        <f t="shared" si="61"/>
        <v>812</v>
      </c>
      <c r="G641" s="17">
        <v>877</v>
      </c>
      <c r="H641" s="17">
        <v>-1106</v>
      </c>
      <c r="I641" s="76">
        <v>881</v>
      </c>
      <c r="J641" s="18"/>
      <c r="K641" s="19">
        <f t="shared" si="59"/>
        <v>1987</v>
      </c>
      <c r="L641" s="62"/>
    </row>
    <row r="642" spans="1:12" ht="15.75" customHeight="1">
      <c r="A642" s="64"/>
      <c r="B642" s="32" t="s">
        <v>29</v>
      </c>
      <c r="C642" s="22">
        <v>0</v>
      </c>
      <c r="D642" s="22">
        <v>0</v>
      </c>
      <c r="E642" s="25">
        <f t="shared" si="60"/>
        <v>0</v>
      </c>
      <c r="F642" s="22">
        <f t="shared" si="61"/>
        <v>0</v>
      </c>
      <c r="G642" s="22">
        <v>0</v>
      </c>
      <c r="H642" s="22">
        <v>0</v>
      </c>
      <c r="I642" s="72">
        <v>0</v>
      </c>
      <c r="J642" s="25">
        <f t="shared" si="58"/>
        <v>0</v>
      </c>
      <c r="K642" s="26">
        <f t="shared" si="59"/>
        <v>0</v>
      </c>
      <c r="L642" s="62"/>
    </row>
    <row r="643" spans="1:12" ht="28.5" customHeight="1">
      <c r="A643" s="64">
        <v>2354</v>
      </c>
      <c r="B643" s="16" t="s">
        <v>239</v>
      </c>
      <c r="C643" s="20">
        <v>15206</v>
      </c>
      <c r="D643" s="20">
        <v>83461</v>
      </c>
      <c r="E643" s="68">
        <f t="shared" si="60"/>
        <v>548.8688675522819</v>
      </c>
      <c r="F643" s="20">
        <f t="shared" si="61"/>
        <v>68255</v>
      </c>
      <c r="G643" s="20">
        <v>1666</v>
      </c>
      <c r="H643" s="20">
        <v>-44</v>
      </c>
      <c r="I643" s="70">
        <v>1515</v>
      </c>
      <c r="J643" s="68"/>
      <c r="K643" s="39">
        <f t="shared" si="59"/>
        <v>1559</v>
      </c>
      <c r="L643" s="20">
        <v>10965</v>
      </c>
    </row>
    <row r="644" spans="1:12" ht="15.75" customHeight="1">
      <c r="A644" s="64"/>
      <c r="B644" s="23" t="s">
        <v>28</v>
      </c>
      <c r="C644" s="17">
        <v>15206</v>
      </c>
      <c r="D644" s="17">
        <v>83461</v>
      </c>
      <c r="E644" s="18">
        <f t="shared" si="60"/>
        <v>548.8688675522819</v>
      </c>
      <c r="F644" s="17">
        <f t="shared" si="61"/>
        <v>68255</v>
      </c>
      <c r="G644" s="17">
        <v>1666</v>
      </c>
      <c r="H644" s="17">
        <v>-44</v>
      </c>
      <c r="I644" s="76">
        <v>1515</v>
      </c>
      <c r="J644" s="18"/>
      <c r="K644" s="19">
        <f t="shared" si="59"/>
        <v>1559</v>
      </c>
      <c r="L644" s="62"/>
    </row>
    <row r="645" spans="1:12" ht="15.75" customHeight="1">
      <c r="A645" s="64"/>
      <c r="B645" s="32" t="s">
        <v>29</v>
      </c>
      <c r="C645" s="22">
        <v>15206</v>
      </c>
      <c r="D645" s="22">
        <v>83461</v>
      </c>
      <c r="E645" s="25">
        <f t="shared" si="60"/>
        <v>548.8688675522819</v>
      </c>
      <c r="F645" s="22">
        <f t="shared" si="61"/>
        <v>68255</v>
      </c>
      <c r="G645" s="22">
        <v>1666</v>
      </c>
      <c r="H645" s="22">
        <v>-44</v>
      </c>
      <c r="I645" s="72">
        <v>1515</v>
      </c>
      <c r="J645" s="25"/>
      <c r="K645" s="26">
        <f t="shared" si="59"/>
        <v>1559</v>
      </c>
      <c r="L645" s="62"/>
    </row>
    <row r="646" spans="1:12" ht="39.75" customHeight="1">
      <c r="A646" s="64">
        <v>2356</v>
      </c>
      <c r="B646" s="55" t="s">
        <v>240</v>
      </c>
      <c r="C646" s="28">
        <v>16876</v>
      </c>
      <c r="D646" s="28">
        <v>14031</v>
      </c>
      <c r="E646" s="29">
        <f t="shared" si="60"/>
        <v>83.14173974875563</v>
      </c>
      <c r="F646" s="28">
        <f t="shared" si="61"/>
        <v>-2845</v>
      </c>
      <c r="G646" s="28">
        <v>575</v>
      </c>
      <c r="H646" s="28">
        <v>1112</v>
      </c>
      <c r="I646" s="74">
        <v>5334</v>
      </c>
      <c r="J646" s="29">
        <f t="shared" si="58"/>
        <v>479.67625899280574</v>
      </c>
      <c r="K646" s="30">
        <f t="shared" si="59"/>
        <v>4222</v>
      </c>
      <c r="L646" s="20">
        <v>21566</v>
      </c>
    </row>
    <row r="647" spans="1:12" ht="15.75" customHeight="1">
      <c r="A647" s="64"/>
      <c r="B647" s="23" t="s">
        <v>28</v>
      </c>
      <c r="C647" s="17">
        <v>16876</v>
      </c>
      <c r="D647" s="17">
        <v>14031</v>
      </c>
      <c r="E647" s="18">
        <f t="shared" si="60"/>
        <v>83.14173974875563</v>
      </c>
      <c r="F647" s="17">
        <f t="shared" si="61"/>
        <v>-2845</v>
      </c>
      <c r="G647" s="17">
        <v>575</v>
      </c>
      <c r="H647" s="17">
        <v>1112</v>
      </c>
      <c r="I647" s="76">
        <v>5334</v>
      </c>
      <c r="J647" s="18">
        <f t="shared" si="58"/>
        <v>479.67625899280574</v>
      </c>
      <c r="K647" s="19">
        <f t="shared" si="59"/>
        <v>4222</v>
      </c>
      <c r="L647" s="62"/>
    </row>
    <row r="648" spans="1:12" ht="15.75" customHeight="1">
      <c r="A648" s="64"/>
      <c r="B648" s="32" t="s">
        <v>29</v>
      </c>
      <c r="C648" s="22">
        <v>16876</v>
      </c>
      <c r="D648" s="22">
        <v>14031</v>
      </c>
      <c r="E648" s="25">
        <f t="shared" si="60"/>
        <v>83.14173974875563</v>
      </c>
      <c r="F648" s="22">
        <f t="shared" si="61"/>
        <v>-2845</v>
      </c>
      <c r="G648" s="22">
        <v>575</v>
      </c>
      <c r="H648" s="22">
        <v>1112</v>
      </c>
      <c r="I648" s="72">
        <v>5334</v>
      </c>
      <c r="J648" s="25">
        <f t="shared" si="58"/>
        <v>479.67625899280574</v>
      </c>
      <c r="K648" s="26">
        <f t="shared" si="59"/>
        <v>4222</v>
      </c>
      <c r="L648" s="62"/>
    </row>
    <row r="649" spans="1:12" ht="66" customHeight="1">
      <c r="A649" s="15">
        <v>2360</v>
      </c>
      <c r="B649" s="16" t="s">
        <v>241</v>
      </c>
      <c r="C649" s="28">
        <v>55592</v>
      </c>
      <c r="D649" s="28">
        <v>44622</v>
      </c>
      <c r="E649" s="29">
        <f t="shared" si="60"/>
        <v>80.26694488415599</v>
      </c>
      <c r="F649" s="28">
        <f t="shared" si="61"/>
        <v>-10970</v>
      </c>
      <c r="G649" s="28">
        <v>2825</v>
      </c>
      <c r="H649" s="28">
        <v>4417</v>
      </c>
      <c r="I649" s="74">
        <v>15141</v>
      </c>
      <c r="J649" s="29">
        <f t="shared" si="58"/>
        <v>342.7892234548336</v>
      </c>
      <c r="K649" s="39">
        <f t="shared" si="59"/>
        <v>10724</v>
      </c>
      <c r="L649" s="28" t="s">
        <v>41</v>
      </c>
    </row>
    <row r="650" spans="1:12" ht="15.75" customHeight="1">
      <c r="A650" s="15"/>
      <c r="B650" s="54" t="s">
        <v>17</v>
      </c>
      <c r="C650" s="22">
        <v>55592</v>
      </c>
      <c r="D650" s="22">
        <v>44622</v>
      </c>
      <c r="E650" s="25">
        <f t="shared" si="60"/>
        <v>80.26694488415599</v>
      </c>
      <c r="F650" s="22">
        <f t="shared" si="61"/>
        <v>-10970</v>
      </c>
      <c r="G650" s="22">
        <v>2825</v>
      </c>
      <c r="H650" s="22">
        <v>4417</v>
      </c>
      <c r="I650" s="72">
        <v>15141</v>
      </c>
      <c r="J650" s="25">
        <f t="shared" si="58"/>
        <v>342.7892234548336</v>
      </c>
      <c r="K650" s="26">
        <f t="shared" si="59"/>
        <v>10724</v>
      </c>
      <c r="L650" s="22"/>
    </row>
    <row r="651" spans="1:12" ht="39.75" customHeight="1">
      <c r="A651" s="15">
        <v>2370</v>
      </c>
      <c r="B651" s="55" t="s">
        <v>242</v>
      </c>
      <c r="C651" s="28">
        <v>3358937</v>
      </c>
      <c r="D651" s="28">
        <v>4389663</v>
      </c>
      <c r="E651" s="29">
        <f t="shared" si="60"/>
        <v>130.68607717262933</v>
      </c>
      <c r="F651" s="28">
        <f t="shared" si="61"/>
        <v>1030726</v>
      </c>
      <c r="G651" s="28">
        <v>446000</v>
      </c>
      <c r="H651" s="28">
        <v>433158</v>
      </c>
      <c r="I651" s="74">
        <v>342655</v>
      </c>
      <c r="J651" s="29">
        <f t="shared" si="58"/>
        <v>79.10623837029445</v>
      </c>
      <c r="K651" s="30">
        <f t="shared" si="59"/>
        <v>-90503</v>
      </c>
      <c r="L651" s="28">
        <v>2906328</v>
      </c>
    </row>
    <row r="652" spans="1:12" ht="15.75" customHeight="1">
      <c r="A652" s="15"/>
      <c r="B652" s="21" t="s">
        <v>17</v>
      </c>
      <c r="C652" s="17">
        <v>2132178</v>
      </c>
      <c r="D652" s="17">
        <v>2731942</v>
      </c>
      <c r="E652" s="18">
        <f t="shared" si="60"/>
        <v>128.1291712042803</v>
      </c>
      <c r="F652" s="17">
        <f t="shared" si="61"/>
        <v>599764</v>
      </c>
      <c r="G652" s="17">
        <v>260817</v>
      </c>
      <c r="H652" s="17">
        <v>254205</v>
      </c>
      <c r="I652" s="76">
        <v>224618</v>
      </c>
      <c r="J652" s="18">
        <f t="shared" si="58"/>
        <v>88.36096850966739</v>
      </c>
      <c r="K652" s="19">
        <f t="shared" si="59"/>
        <v>-29587</v>
      </c>
      <c r="L652" s="22"/>
    </row>
    <row r="653" spans="1:12" ht="15.75" customHeight="1">
      <c r="A653" s="15"/>
      <c r="B653" s="23" t="s">
        <v>22</v>
      </c>
      <c r="C653" s="17">
        <v>1226759</v>
      </c>
      <c r="D653" s="17">
        <v>1657721</v>
      </c>
      <c r="E653" s="18">
        <f t="shared" si="60"/>
        <v>135.13012743334264</v>
      </c>
      <c r="F653" s="17">
        <f t="shared" si="61"/>
        <v>430962</v>
      </c>
      <c r="G653" s="17">
        <v>185183</v>
      </c>
      <c r="H653" s="17">
        <v>178953</v>
      </c>
      <c r="I653" s="76">
        <v>118037</v>
      </c>
      <c r="J653" s="18">
        <f t="shared" si="58"/>
        <v>65.95977714818974</v>
      </c>
      <c r="K653" s="19">
        <f t="shared" si="59"/>
        <v>-60916</v>
      </c>
      <c r="L653" s="22"/>
    </row>
    <row r="654" spans="1:12" ht="15.75" customHeight="1">
      <c r="A654" s="15"/>
      <c r="B654" s="32" t="s">
        <v>23</v>
      </c>
      <c r="C654" s="22">
        <v>544827</v>
      </c>
      <c r="D654" s="22">
        <v>719952</v>
      </c>
      <c r="E654" s="25">
        <f t="shared" si="60"/>
        <v>132.14323078702046</v>
      </c>
      <c r="F654" s="22">
        <f t="shared" si="61"/>
        <v>175125</v>
      </c>
      <c r="G654" s="22">
        <v>57166</v>
      </c>
      <c r="H654" s="22">
        <v>62443</v>
      </c>
      <c r="I654" s="72">
        <v>80363</v>
      </c>
      <c r="J654" s="25">
        <f t="shared" si="58"/>
        <v>128.698172733533</v>
      </c>
      <c r="K654" s="26">
        <f t="shared" si="59"/>
        <v>17920</v>
      </c>
      <c r="L654" s="22"/>
    </row>
    <row r="655" spans="1:12" ht="28.5" customHeight="1">
      <c r="A655" s="15">
        <v>2380</v>
      </c>
      <c r="B655" s="55" t="s">
        <v>243</v>
      </c>
      <c r="C655" s="28">
        <v>994286</v>
      </c>
      <c r="D655" s="28">
        <v>1174946</v>
      </c>
      <c r="E655" s="29">
        <f t="shared" si="60"/>
        <v>118.16982236499358</v>
      </c>
      <c r="F655" s="28">
        <f t="shared" si="61"/>
        <v>180660</v>
      </c>
      <c r="G655" s="28">
        <v>190915</v>
      </c>
      <c r="H655" s="28">
        <v>119624</v>
      </c>
      <c r="I655" s="74">
        <v>16518</v>
      </c>
      <c r="J655" s="29">
        <f t="shared" si="58"/>
        <v>13.808265899819434</v>
      </c>
      <c r="K655" s="30">
        <f t="shared" si="59"/>
        <v>-103106</v>
      </c>
      <c r="L655" s="28">
        <v>1212947</v>
      </c>
    </row>
    <row r="656" spans="1:12" ht="15.75" customHeight="1">
      <c r="A656" s="15"/>
      <c r="B656" s="21" t="s">
        <v>17</v>
      </c>
      <c r="C656" s="17">
        <v>419197</v>
      </c>
      <c r="D656" s="17">
        <v>496894</v>
      </c>
      <c r="E656" s="18">
        <f t="shared" si="60"/>
        <v>118.53472233818468</v>
      </c>
      <c r="F656" s="17">
        <f t="shared" si="61"/>
        <v>77697</v>
      </c>
      <c r="G656" s="17">
        <v>82613</v>
      </c>
      <c r="H656" s="17">
        <v>48545</v>
      </c>
      <c r="I656" s="76">
        <v>6605</v>
      </c>
      <c r="J656" s="18">
        <f t="shared" si="58"/>
        <v>13.605932639818723</v>
      </c>
      <c r="K656" s="19">
        <f t="shared" si="59"/>
        <v>-41940</v>
      </c>
      <c r="L656" s="22"/>
    </row>
    <row r="657" spans="1:12" ht="15.75" customHeight="1">
      <c r="A657" s="15"/>
      <c r="B657" s="23" t="s">
        <v>22</v>
      </c>
      <c r="C657" s="17">
        <v>575089</v>
      </c>
      <c r="D657" s="17">
        <v>678052</v>
      </c>
      <c r="E657" s="18">
        <f t="shared" si="60"/>
        <v>117.90383749297935</v>
      </c>
      <c r="F657" s="17">
        <f t="shared" si="61"/>
        <v>102963</v>
      </c>
      <c r="G657" s="17">
        <v>108302</v>
      </c>
      <c r="H657" s="17">
        <v>71079</v>
      </c>
      <c r="I657" s="76">
        <v>9913</v>
      </c>
      <c r="J657" s="18">
        <f t="shared" si="58"/>
        <v>13.946453945609816</v>
      </c>
      <c r="K657" s="19">
        <f t="shared" si="59"/>
        <v>-61166</v>
      </c>
      <c r="L657" s="22"/>
    </row>
    <row r="658" spans="1:12" ht="15.75" customHeight="1">
      <c r="A658" s="15"/>
      <c r="B658" s="32" t="s">
        <v>23</v>
      </c>
      <c r="C658" s="22">
        <v>230</v>
      </c>
      <c r="D658" s="22">
        <v>320</v>
      </c>
      <c r="E658" s="25">
        <f t="shared" si="60"/>
        <v>139.1304347826087</v>
      </c>
      <c r="F658" s="22">
        <f t="shared" si="61"/>
        <v>90</v>
      </c>
      <c r="G658" s="22">
        <v>71</v>
      </c>
      <c r="H658" s="22">
        <v>4</v>
      </c>
      <c r="I658" s="72">
        <v>32</v>
      </c>
      <c r="J658" s="25">
        <f t="shared" si="58"/>
        <v>800</v>
      </c>
      <c r="K658" s="26">
        <f t="shared" si="59"/>
        <v>28</v>
      </c>
      <c r="L658" s="22"/>
    </row>
    <row r="659" spans="1:12" ht="15" customHeight="1">
      <c r="A659" s="15"/>
      <c r="B659" s="33" t="s">
        <v>191</v>
      </c>
      <c r="C659" s="36"/>
      <c r="D659" s="36"/>
      <c r="E659" s="37"/>
      <c r="F659" s="36"/>
      <c r="G659" s="36"/>
      <c r="H659" s="36"/>
      <c r="I659" s="36"/>
      <c r="J659" s="37"/>
      <c r="K659" s="41"/>
      <c r="L659" s="36"/>
    </row>
    <row r="660" spans="1:12" ht="40.5" customHeight="1">
      <c r="A660" s="15">
        <v>2390</v>
      </c>
      <c r="B660" s="16" t="s">
        <v>244</v>
      </c>
      <c r="C660" s="28">
        <v>958478</v>
      </c>
      <c r="D660" s="28">
        <v>1130089</v>
      </c>
      <c r="E660" s="29">
        <f t="shared" si="60"/>
        <v>117.90453197673811</v>
      </c>
      <c r="F660" s="28">
        <f t="shared" si="61"/>
        <v>171611</v>
      </c>
      <c r="G660" s="28">
        <v>180515</v>
      </c>
      <c r="H660" s="28">
        <v>118463</v>
      </c>
      <c r="I660" s="28">
        <v>16518</v>
      </c>
      <c r="J660" s="29">
        <f t="shared" si="58"/>
        <v>13.94359420240919</v>
      </c>
      <c r="K660" s="30">
        <f t="shared" si="59"/>
        <v>-101945</v>
      </c>
      <c r="L660" s="28">
        <v>1167238</v>
      </c>
    </row>
    <row r="661" spans="1:12" ht="15.75" customHeight="1">
      <c r="A661" s="15"/>
      <c r="B661" s="21" t="s">
        <v>17</v>
      </c>
      <c r="C661" s="28">
        <v>383389</v>
      </c>
      <c r="D661" s="28">
        <v>452037</v>
      </c>
      <c r="E661" s="18">
        <f t="shared" si="60"/>
        <v>117.90557371233916</v>
      </c>
      <c r="F661" s="17">
        <f t="shared" si="61"/>
        <v>68648</v>
      </c>
      <c r="G661" s="28">
        <v>72213</v>
      </c>
      <c r="H661" s="28">
        <v>47384</v>
      </c>
      <c r="I661" s="28">
        <v>6605</v>
      </c>
      <c r="J661" s="18">
        <f t="shared" si="58"/>
        <v>13.939304406550734</v>
      </c>
      <c r="K661" s="19">
        <f t="shared" si="59"/>
        <v>-40779</v>
      </c>
      <c r="L661" s="22"/>
    </row>
    <row r="662" spans="1:12" ht="15.75" customHeight="1">
      <c r="A662" s="15"/>
      <c r="B662" s="23" t="s">
        <v>22</v>
      </c>
      <c r="C662" s="28">
        <v>575089</v>
      </c>
      <c r="D662" s="28">
        <v>678052</v>
      </c>
      <c r="E662" s="18">
        <f t="shared" si="60"/>
        <v>117.90383749297935</v>
      </c>
      <c r="F662" s="17">
        <f t="shared" si="61"/>
        <v>102963</v>
      </c>
      <c r="G662" s="28">
        <v>108302</v>
      </c>
      <c r="H662" s="28">
        <v>71079</v>
      </c>
      <c r="I662" s="28">
        <v>9913</v>
      </c>
      <c r="J662" s="18">
        <f t="shared" si="58"/>
        <v>13.946453945609816</v>
      </c>
      <c r="K662" s="19">
        <f t="shared" si="59"/>
        <v>-61166</v>
      </c>
      <c r="L662" s="22"/>
    </row>
    <row r="663" spans="1:12" ht="15.75" customHeight="1">
      <c r="A663" s="15"/>
      <c r="B663" s="32" t="s">
        <v>23</v>
      </c>
      <c r="C663" s="22">
        <v>230</v>
      </c>
      <c r="D663" s="22">
        <v>320</v>
      </c>
      <c r="E663" s="25">
        <f t="shared" si="60"/>
        <v>139.1304347826087</v>
      </c>
      <c r="F663" s="22">
        <f t="shared" si="61"/>
        <v>90</v>
      </c>
      <c r="G663" s="22">
        <v>71</v>
      </c>
      <c r="H663" s="22">
        <v>4</v>
      </c>
      <c r="I663" s="22">
        <v>32</v>
      </c>
      <c r="J663" s="25">
        <f t="shared" si="58"/>
        <v>800</v>
      </c>
      <c r="K663" s="26">
        <f t="shared" si="59"/>
        <v>28</v>
      </c>
      <c r="L663" s="22"/>
    </row>
    <row r="664" spans="1:12" ht="90.75" customHeight="1">
      <c r="A664" s="15">
        <v>2400</v>
      </c>
      <c r="B664" s="16" t="s">
        <v>245</v>
      </c>
      <c r="C664" s="28">
        <v>35808</v>
      </c>
      <c r="D664" s="28">
        <v>44857</v>
      </c>
      <c r="E664" s="29">
        <f t="shared" si="60"/>
        <v>125.27088918677391</v>
      </c>
      <c r="F664" s="28">
        <f t="shared" si="61"/>
        <v>9049</v>
      </c>
      <c r="G664" s="28">
        <v>10400</v>
      </c>
      <c r="H664" s="28">
        <v>1161</v>
      </c>
      <c r="I664" s="28">
        <v>0</v>
      </c>
      <c r="J664" s="29"/>
      <c r="K664" s="30">
        <f t="shared" si="59"/>
        <v>-1161</v>
      </c>
      <c r="L664" s="20">
        <v>45709</v>
      </c>
    </row>
    <row r="665" spans="1:12" ht="15.75" customHeight="1">
      <c r="A665" s="15"/>
      <c r="B665" s="54" t="s">
        <v>17</v>
      </c>
      <c r="C665" s="22">
        <v>35808</v>
      </c>
      <c r="D665" s="22">
        <v>44857</v>
      </c>
      <c r="E665" s="25">
        <f t="shared" si="60"/>
        <v>125.27088918677391</v>
      </c>
      <c r="F665" s="22">
        <f t="shared" si="61"/>
        <v>9049</v>
      </c>
      <c r="G665" s="22">
        <v>10400</v>
      </c>
      <c r="H665" s="22">
        <v>1161</v>
      </c>
      <c r="I665" s="22">
        <v>0</v>
      </c>
      <c r="J665" s="25"/>
      <c r="K665" s="26">
        <f t="shared" si="59"/>
        <v>-1161</v>
      </c>
      <c r="L665" s="22"/>
    </row>
    <row r="666" spans="1:12" ht="40.5" customHeight="1">
      <c r="A666" s="91">
        <v>2410</v>
      </c>
      <c r="B666" s="125" t="s">
        <v>246</v>
      </c>
      <c r="C666" s="28">
        <v>1315553</v>
      </c>
      <c r="D666" s="28">
        <v>1485313</v>
      </c>
      <c r="E666" s="29">
        <f t="shared" si="60"/>
        <v>112.90407912109966</v>
      </c>
      <c r="F666" s="28">
        <f t="shared" si="61"/>
        <v>169760</v>
      </c>
      <c r="G666" s="28">
        <v>116398</v>
      </c>
      <c r="H666" s="28">
        <v>117847</v>
      </c>
      <c r="I666" s="28">
        <v>130677</v>
      </c>
      <c r="J666" s="29">
        <f t="shared" si="58"/>
        <v>110.88699754766773</v>
      </c>
      <c r="K666" s="39">
        <f t="shared" si="59"/>
        <v>12830</v>
      </c>
      <c r="L666" s="20" t="s">
        <v>41</v>
      </c>
    </row>
    <row r="667" spans="1:12" ht="15.75" customHeight="1">
      <c r="A667" s="91"/>
      <c r="B667" s="54" t="s">
        <v>17</v>
      </c>
      <c r="C667" s="22">
        <v>1315553</v>
      </c>
      <c r="D667" s="22">
        <v>1485313</v>
      </c>
      <c r="E667" s="25">
        <f t="shared" si="60"/>
        <v>112.90407912109966</v>
      </c>
      <c r="F667" s="22">
        <f t="shared" si="61"/>
        <v>169760</v>
      </c>
      <c r="G667" s="22">
        <v>116398</v>
      </c>
      <c r="H667" s="22">
        <v>117847</v>
      </c>
      <c r="I667" s="22">
        <v>130677</v>
      </c>
      <c r="J667" s="25">
        <f t="shared" si="58"/>
        <v>110.88699754766773</v>
      </c>
      <c r="K667" s="26">
        <f t="shared" si="59"/>
        <v>12830</v>
      </c>
      <c r="L667" s="63"/>
    </row>
    <row r="668" spans="1:12" ht="15" customHeight="1">
      <c r="A668" s="15"/>
      <c r="B668" s="66" t="s">
        <v>191</v>
      </c>
      <c r="C668" s="34"/>
      <c r="D668" s="34"/>
      <c r="E668" s="35"/>
      <c r="F668" s="34"/>
      <c r="G668" s="34"/>
      <c r="H668" s="34"/>
      <c r="I668" s="34"/>
      <c r="J668" s="35"/>
      <c r="K668" s="67"/>
      <c r="L668" s="36"/>
    </row>
    <row r="669" spans="1:12" ht="42" customHeight="1">
      <c r="A669" s="15">
        <v>2415</v>
      </c>
      <c r="B669" s="16" t="s">
        <v>247</v>
      </c>
      <c r="C669" s="20">
        <v>117743</v>
      </c>
      <c r="D669" s="20">
        <v>123336</v>
      </c>
      <c r="E669" s="68">
        <f t="shared" si="60"/>
        <v>104.7501762312834</v>
      </c>
      <c r="F669" s="20">
        <f t="shared" si="61"/>
        <v>5593</v>
      </c>
      <c r="G669" s="20">
        <v>10499</v>
      </c>
      <c r="H669" s="20">
        <v>10699</v>
      </c>
      <c r="I669" s="70">
        <v>11060</v>
      </c>
      <c r="J669" s="68">
        <f t="shared" si="58"/>
        <v>103.37414711655295</v>
      </c>
      <c r="K669" s="39">
        <f t="shared" si="59"/>
        <v>361</v>
      </c>
      <c r="L669" s="20" t="s">
        <v>41</v>
      </c>
    </row>
    <row r="670" spans="1:12" ht="15.75" customHeight="1">
      <c r="A670" s="15"/>
      <c r="B670" s="54" t="s">
        <v>17</v>
      </c>
      <c r="C670" s="22">
        <v>117743</v>
      </c>
      <c r="D670" s="22">
        <v>123336</v>
      </c>
      <c r="E670" s="25">
        <f t="shared" si="60"/>
        <v>104.7501762312834</v>
      </c>
      <c r="F670" s="22">
        <f t="shared" si="61"/>
        <v>5593</v>
      </c>
      <c r="G670" s="22">
        <v>10499</v>
      </c>
      <c r="H670" s="22">
        <v>10699</v>
      </c>
      <c r="I670" s="72">
        <v>11060</v>
      </c>
      <c r="J670" s="25">
        <f t="shared" si="58"/>
        <v>103.37414711655295</v>
      </c>
      <c r="K670" s="26">
        <f t="shared" si="59"/>
        <v>361</v>
      </c>
      <c r="L670" s="22"/>
    </row>
    <row r="671" spans="1:12" ht="66.75" customHeight="1">
      <c r="A671" s="15">
        <v>2420</v>
      </c>
      <c r="B671" s="16" t="s">
        <v>248</v>
      </c>
      <c r="C671" s="28">
        <v>1202395</v>
      </c>
      <c r="D671" s="28">
        <v>1361896</v>
      </c>
      <c r="E671" s="29">
        <f t="shared" si="60"/>
        <v>113.26527472253294</v>
      </c>
      <c r="F671" s="28">
        <f t="shared" si="61"/>
        <v>159501</v>
      </c>
      <c r="G671" s="28">
        <v>105829</v>
      </c>
      <c r="H671" s="28">
        <v>107016</v>
      </c>
      <c r="I671" s="74">
        <v>119579</v>
      </c>
      <c r="J671" s="29">
        <f t="shared" si="58"/>
        <v>111.73936607610078</v>
      </c>
      <c r="K671" s="30">
        <f t="shared" si="59"/>
        <v>12563</v>
      </c>
      <c r="L671" s="20" t="s">
        <v>41</v>
      </c>
    </row>
    <row r="672" spans="1:12" ht="15.75" customHeight="1">
      <c r="A672" s="15"/>
      <c r="B672" s="54" t="s">
        <v>17</v>
      </c>
      <c r="C672" s="22">
        <v>1202395</v>
      </c>
      <c r="D672" s="22">
        <v>1361896</v>
      </c>
      <c r="E672" s="25">
        <f t="shared" si="60"/>
        <v>113.26527472253294</v>
      </c>
      <c r="F672" s="22">
        <f t="shared" si="61"/>
        <v>159501</v>
      </c>
      <c r="G672" s="22">
        <v>105829</v>
      </c>
      <c r="H672" s="22">
        <v>107016</v>
      </c>
      <c r="I672" s="72">
        <v>119579</v>
      </c>
      <c r="J672" s="25">
        <f t="shared" si="58"/>
        <v>111.73936607610078</v>
      </c>
      <c r="K672" s="26">
        <f t="shared" si="59"/>
        <v>12563</v>
      </c>
      <c r="L672" s="22"/>
    </row>
    <row r="673" spans="1:12" ht="27" customHeight="1">
      <c r="A673" s="64">
        <v>2435</v>
      </c>
      <c r="B673" s="85" t="s">
        <v>249</v>
      </c>
      <c r="C673" s="28">
        <v>-4585</v>
      </c>
      <c r="D673" s="28">
        <v>81</v>
      </c>
      <c r="E673" s="29"/>
      <c r="F673" s="28">
        <f t="shared" si="61"/>
        <v>4666</v>
      </c>
      <c r="G673" s="28">
        <v>70</v>
      </c>
      <c r="H673" s="28">
        <v>132</v>
      </c>
      <c r="I673" s="74">
        <v>38</v>
      </c>
      <c r="J673" s="29">
        <f aca="true" t="shared" si="62" ref="J673:J713">IF(H673=0,0,(I673/H673)*100)</f>
        <v>28.78787878787879</v>
      </c>
      <c r="K673" s="30">
        <f aca="true" t="shared" si="63" ref="K673:K716">I673-H673</f>
        <v>-94</v>
      </c>
      <c r="L673" s="20" t="s">
        <v>41</v>
      </c>
    </row>
    <row r="674" spans="1:12" ht="15.75" customHeight="1">
      <c r="A674" s="64"/>
      <c r="B674" s="54" t="s">
        <v>27</v>
      </c>
      <c r="C674" s="22">
        <v>-4585</v>
      </c>
      <c r="D674" s="22">
        <v>81</v>
      </c>
      <c r="E674" s="25"/>
      <c r="F674" s="22">
        <f t="shared" si="61"/>
        <v>4666</v>
      </c>
      <c r="G674" s="22">
        <v>70</v>
      </c>
      <c r="H674" s="22">
        <v>132</v>
      </c>
      <c r="I674" s="72">
        <v>38</v>
      </c>
      <c r="J674" s="25">
        <f t="shared" si="62"/>
        <v>28.78787878787879</v>
      </c>
      <c r="K674" s="26">
        <f t="shared" si="63"/>
        <v>-94</v>
      </c>
      <c r="L674" s="22"/>
    </row>
    <row r="675" spans="1:12" ht="39.75" customHeight="1">
      <c r="A675" s="64">
        <v>2440</v>
      </c>
      <c r="B675" s="55" t="s">
        <v>250</v>
      </c>
      <c r="C675" s="28">
        <v>44662</v>
      </c>
      <c r="D675" s="28">
        <v>34985</v>
      </c>
      <c r="E675" s="29">
        <f t="shared" si="60"/>
        <v>78.33281089069007</v>
      </c>
      <c r="F675" s="28">
        <f t="shared" si="61"/>
        <v>-9677</v>
      </c>
      <c r="G675" s="28">
        <v>6706</v>
      </c>
      <c r="H675" s="28">
        <v>1559</v>
      </c>
      <c r="I675" s="74">
        <v>6199</v>
      </c>
      <c r="J675" s="29">
        <f t="shared" si="62"/>
        <v>397.6266837716485</v>
      </c>
      <c r="K675" s="30">
        <f t="shared" si="63"/>
        <v>4640</v>
      </c>
      <c r="L675" s="28" t="s">
        <v>41</v>
      </c>
    </row>
    <row r="676" spans="1:12" ht="15.75" customHeight="1">
      <c r="A676" s="64"/>
      <c r="B676" s="54" t="s">
        <v>17</v>
      </c>
      <c r="C676" s="22">
        <v>44662</v>
      </c>
      <c r="D676" s="22">
        <v>34985</v>
      </c>
      <c r="E676" s="25">
        <f t="shared" si="60"/>
        <v>78.33281089069007</v>
      </c>
      <c r="F676" s="22">
        <f t="shared" si="61"/>
        <v>-9677</v>
      </c>
      <c r="G676" s="22">
        <v>6706</v>
      </c>
      <c r="H676" s="22">
        <v>1559</v>
      </c>
      <c r="I676" s="72">
        <v>6199</v>
      </c>
      <c r="J676" s="25">
        <f t="shared" si="62"/>
        <v>397.6266837716485</v>
      </c>
      <c r="K676" s="26">
        <f t="shared" si="63"/>
        <v>4640</v>
      </c>
      <c r="L676" s="22"/>
    </row>
    <row r="677" spans="1:12" ht="15.75" customHeight="1">
      <c r="A677" s="64"/>
      <c r="B677" s="33" t="s">
        <v>207</v>
      </c>
      <c r="C677" s="34"/>
      <c r="D677" s="34"/>
      <c r="E677" s="35"/>
      <c r="F677" s="34"/>
      <c r="G677" s="34"/>
      <c r="H677" s="34"/>
      <c r="I677" s="92"/>
      <c r="J677" s="35"/>
      <c r="K677" s="67"/>
      <c r="L677" s="34"/>
    </row>
    <row r="678" spans="1:12" ht="54" customHeight="1">
      <c r="A678" s="64">
        <v>2450</v>
      </c>
      <c r="B678" s="16" t="s">
        <v>251</v>
      </c>
      <c r="C678" s="20">
        <v>4522</v>
      </c>
      <c r="D678" s="20">
        <v>6166</v>
      </c>
      <c r="E678" s="68">
        <f aca="true" t="shared" si="64" ref="E678:E716">IF(C678=0,0,(D678/C678)*100)</f>
        <v>136.35559486952675</v>
      </c>
      <c r="F678" s="20">
        <f aca="true" t="shared" si="65" ref="F678:F716">D678-C678</f>
        <v>1644</v>
      </c>
      <c r="G678" s="20">
        <v>426</v>
      </c>
      <c r="H678" s="20">
        <v>17</v>
      </c>
      <c r="I678" s="70">
        <v>557</v>
      </c>
      <c r="J678" s="68">
        <f t="shared" si="62"/>
        <v>3276.470588235294</v>
      </c>
      <c r="K678" s="39">
        <f t="shared" si="63"/>
        <v>540</v>
      </c>
      <c r="L678" s="20" t="s">
        <v>41</v>
      </c>
    </row>
    <row r="679" spans="1:12" ht="15.75" customHeight="1">
      <c r="A679" s="64"/>
      <c r="B679" s="84" t="s">
        <v>17</v>
      </c>
      <c r="C679" s="22">
        <v>4522</v>
      </c>
      <c r="D679" s="22">
        <v>6166</v>
      </c>
      <c r="E679" s="25">
        <f t="shared" si="64"/>
        <v>136.35559486952675</v>
      </c>
      <c r="F679" s="22">
        <f t="shared" si="65"/>
        <v>1644</v>
      </c>
      <c r="G679" s="22">
        <v>426</v>
      </c>
      <c r="H679" s="22">
        <v>17</v>
      </c>
      <c r="I679" s="72">
        <v>557</v>
      </c>
      <c r="J679" s="25">
        <f t="shared" si="62"/>
        <v>3276.470588235294</v>
      </c>
      <c r="K679" s="26">
        <f t="shared" si="63"/>
        <v>540</v>
      </c>
      <c r="L679" s="22"/>
    </row>
    <row r="680" spans="1:12" ht="66.75" customHeight="1">
      <c r="A680" s="64">
        <v>2460</v>
      </c>
      <c r="B680" s="16" t="s">
        <v>252</v>
      </c>
      <c r="C680" s="28">
        <v>40140</v>
      </c>
      <c r="D680" s="28">
        <v>28819</v>
      </c>
      <c r="E680" s="29">
        <f t="shared" si="64"/>
        <v>71.79621325361236</v>
      </c>
      <c r="F680" s="28">
        <f t="shared" si="65"/>
        <v>-11321</v>
      </c>
      <c r="G680" s="28">
        <v>6280</v>
      </c>
      <c r="H680" s="28">
        <v>1542</v>
      </c>
      <c r="I680" s="74">
        <v>5642</v>
      </c>
      <c r="J680" s="29">
        <f t="shared" si="62"/>
        <v>365.88845654993514</v>
      </c>
      <c r="K680" s="30">
        <f t="shared" si="63"/>
        <v>4100</v>
      </c>
      <c r="L680" s="20" t="s">
        <v>41</v>
      </c>
    </row>
    <row r="681" spans="1:12" ht="15.75" customHeight="1">
      <c r="A681" s="64"/>
      <c r="B681" s="84" t="s">
        <v>17</v>
      </c>
      <c r="C681" s="22">
        <v>40140</v>
      </c>
      <c r="D681" s="22">
        <v>28819</v>
      </c>
      <c r="E681" s="25">
        <f t="shared" si="64"/>
        <v>71.79621325361236</v>
      </c>
      <c r="F681" s="22">
        <f t="shared" si="65"/>
        <v>-11321</v>
      </c>
      <c r="G681" s="22">
        <v>6280</v>
      </c>
      <c r="H681" s="22">
        <v>1542</v>
      </c>
      <c r="I681" s="72">
        <v>5642</v>
      </c>
      <c r="J681" s="25">
        <f t="shared" si="62"/>
        <v>365.88845654993514</v>
      </c>
      <c r="K681" s="26">
        <f t="shared" si="63"/>
        <v>4100</v>
      </c>
      <c r="L681" s="22"/>
    </row>
    <row r="682" spans="1:12" ht="28.5" customHeight="1">
      <c r="A682" s="15">
        <v>2470</v>
      </c>
      <c r="B682" s="125" t="s">
        <v>253</v>
      </c>
      <c r="C682" s="28">
        <v>1004436</v>
      </c>
      <c r="D682" s="28">
        <v>1694419</v>
      </c>
      <c r="E682" s="29">
        <f t="shared" si="64"/>
        <v>168.69357529996932</v>
      </c>
      <c r="F682" s="28">
        <f t="shared" si="65"/>
        <v>689983</v>
      </c>
      <c r="G682" s="28">
        <v>131981</v>
      </c>
      <c r="H682" s="28">
        <v>194128</v>
      </c>
      <c r="I682" s="74">
        <v>189261</v>
      </c>
      <c r="J682" s="29">
        <f t="shared" si="62"/>
        <v>97.49289128822221</v>
      </c>
      <c r="K682" s="30">
        <f t="shared" si="63"/>
        <v>-4867</v>
      </c>
      <c r="L682" s="20">
        <v>1693381</v>
      </c>
    </row>
    <row r="683" spans="1:12" ht="15.75" customHeight="1">
      <c r="A683" s="15"/>
      <c r="B683" s="21" t="s">
        <v>17</v>
      </c>
      <c r="C683" s="17">
        <v>352766</v>
      </c>
      <c r="D683" s="17">
        <v>714750</v>
      </c>
      <c r="E683" s="18">
        <f t="shared" si="64"/>
        <v>202.61306361724203</v>
      </c>
      <c r="F683" s="17">
        <f t="shared" si="65"/>
        <v>361984</v>
      </c>
      <c r="G683" s="17">
        <v>55100</v>
      </c>
      <c r="H683" s="17">
        <v>86254</v>
      </c>
      <c r="I683" s="76">
        <v>81137</v>
      </c>
      <c r="J683" s="18">
        <f t="shared" si="62"/>
        <v>94.06752150624898</v>
      </c>
      <c r="K683" s="19">
        <f t="shared" si="63"/>
        <v>-5117</v>
      </c>
      <c r="L683" s="22"/>
    </row>
    <row r="684" spans="1:12" ht="15.75" customHeight="1">
      <c r="A684" s="15"/>
      <c r="B684" s="23" t="s">
        <v>22</v>
      </c>
      <c r="C684" s="17">
        <v>651670</v>
      </c>
      <c r="D684" s="17">
        <v>979669</v>
      </c>
      <c r="E684" s="18">
        <f t="shared" si="64"/>
        <v>150.33206991268585</v>
      </c>
      <c r="F684" s="17">
        <f t="shared" si="65"/>
        <v>327999</v>
      </c>
      <c r="G684" s="17">
        <v>76881</v>
      </c>
      <c r="H684" s="17">
        <v>107874</v>
      </c>
      <c r="I684" s="76">
        <v>108124</v>
      </c>
      <c r="J684" s="18">
        <f t="shared" si="62"/>
        <v>100.2317518586499</v>
      </c>
      <c r="K684" s="19">
        <f t="shared" si="63"/>
        <v>250</v>
      </c>
      <c r="L684" s="22"/>
    </row>
    <row r="685" spans="1:12" ht="15.75" customHeight="1">
      <c r="A685" s="15"/>
      <c r="B685" s="32" t="s">
        <v>23</v>
      </c>
      <c r="C685" s="22">
        <v>544597</v>
      </c>
      <c r="D685" s="22">
        <v>719632</v>
      </c>
      <c r="E685" s="25">
        <f t="shared" si="64"/>
        <v>132.14027987667944</v>
      </c>
      <c r="F685" s="22">
        <f t="shared" si="65"/>
        <v>175035</v>
      </c>
      <c r="G685" s="22">
        <v>57095</v>
      </c>
      <c r="H685" s="22">
        <v>62439</v>
      </c>
      <c r="I685" s="72">
        <v>80331</v>
      </c>
      <c r="J685" s="25">
        <f t="shared" si="62"/>
        <v>128.65516744342477</v>
      </c>
      <c r="K685" s="26">
        <f t="shared" si="63"/>
        <v>17892</v>
      </c>
      <c r="L685" s="22"/>
    </row>
    <row r="686" spans="1:12" ht="15" customHeight="1">
      <c r="A686" s="15"/>
      <c r="B686" s="33" t="s">
        <v>207</v>
      </c>
      <c r="C686" s="36"/>
      <c r="D686" s="36"/>
      <c r="E686" s="37"/>
      <c r="F686" s="36"/>
      <c r="G686" s="36"/>
      <c r="H686" s="36"/>
      <c r="I686" s="36"/>
      <c r="J686" s="37"/>
      <c r="K686" s="41"/>
      <c r="L686" s="36"/>
    </row>
    <row r="687" spans="1:12" ht="40.5" customHeight="1">
      <c r="A687" s="15">
        <v>2480</v>
      </c>
      <c r="B687" s="16" t="s">
        <v>254</v>
      </c>
      <c r="C687" s="28">
        <v>436714</v>
      </c>
      <c r="D687" s="28">
        <v>1086416</v>
      </c>
      <c r="E687" s="29">
        <f t="shared" si="64"/>
        <v>248.77059127941857</v>
      </c>
      <c r="F687" s="28">
        <f t="shared" si="65"/>
        <v>649702</v>
      </c>
      <c r="G687" s="28">
        <v>83753</v>
      </c>
      <c r="H687" s="28">
        <v>145207</v>
      </c>
      <c r="I687" s="28">
        <v>112975</v>
      </c>
      <c r="J687" s="29">
        <f t="shared" si="62"/>
        <v>77.80272300922132</v>
      </c>
      <c r="K687" s="30">
        <f t="shared" si="63"/>
        <v>-32232</v>
      </c>
      <c r="L687" s="20">
        <v>1264069</v>
      </c>
    </row>
    <row r="688" spans="1:12" ht="15.75" customHeight="1">
      <c r="A688" s="15"/>
      <c r="B688" s="21" t="s">
        <v>17</v>
      </c>
      <c r="C688" s="28">
        <v>217180</v>
      </c>
      <c r="D688" s="28">
        <v>541319</v>
      </c>
      <c r="E688" s="18">
        <f t="shared" si="64"/>
        <v>249.24901003775668</v>
      </c>
      <c r="F688" s="17">
        <f t="shared" si="65"/>
        <v>324139</v>
      </c>
      <c r="G688" s="28">
        <v>41635</v>
      </c>
      <c r="H688" s="28">
        <v>72492</v>
      </c>
      <c r="I688" s="28">
        <v>56168</v>
      </c>
      <c r="J688" s="18">
        <f t="shared" si="62"/>
        <v>77.48165314793356</v>
      </c>
      <c r="K688" s="19">
        <f t="shared" si="63"/>
        <v>-16324</v>
      </c>
      <c r="L688" s="22"/>
    </row>
    <row r="689" spans="1:12" ht="15.75" customHeight="1">
      <c r="A689" s="15"/>
      <c r="B689" s="23" t="s">
        <v>22</v>
      </c>
      <c r="C689" s="28">
        <v>219534</v>
      </c>
      <c r="D689" s="28">
        <v>545097</v>
      </c>
      <c r="E689" s="18">
        <f t="shared" si="64"/>
        <v>248.29730246795486</v>
      </c>
      <c r="F689" s="17">
        <f t="shared" si="65"/>
        <v>325563</v>
      </c>
      <c r="G689" s="28">
        <v>42118</v>
      </c>
      <c r="H689" s="28">
        <v>72715</v>
      </c>
      <c r="I689" s="28">
        <v>56807</v>
      </c>
      <c r="J689" s="18">
        <f t="shared" si="62"/>
        <v>78.12280822388779</v>
      </c>
      <c r="K689" s="19">
        <f t="shared" si="63"/>
        <v>-15908</v>
      </c>
      <c r="L689" s="22"/>
    </row>
    <row r="690" spans="1:12" ht="15.75" customHeight="1">
      <c r="A690" s="15"/>
      <c r="B690" s="32" t="s">
        <v>23</v>
      </c>
      <c r="C690" s="22">
        <v>253907</v>
      </c>
      <c r="D690" s="22">
        <v>426938</v>
      </c>
      <c r="E690" s="25">
        <f t="shared" si="64"/>
        <v>168.14739254924046</v>
      </c>
      <c r="F690" s="22">
        <f t="shared" si="65"/>
        <v>173031</v>
      </c>
      <c r="G690" s="28">
        <v>35768</v>
      </c>
      <c r="H690" s="28">
        <v>39188</v>
      </c>
      <c r="I690" s="28">
        <v>44484</v>
      </c>
      <c r="J690" s="25">
        <f t="shared" si="62"/>
        <v>113.51434112483415</v>
      </c>
      <c r="K690" s="26">
        <f t="shared" si="63"/>
        <v>5296</v>
      </c>
      <c r="L690" s="22"/>
    </row>
    <row r="691" spans="1:12" ht="15" customHeight="1">
      <c r="A691" s="15"/>
      <c r="B691" s="66" t="s">
        <v>191</v>
      </c>
      <c r="C691" s="34"/>
      <c r="D691" s="34"/>
      <c r="E691" s="35"/>
      <c r="F691" s="36"/>
      <c r="G691" s="36"/>
      <c r="H691" s="36"/>
      <c r="I691" s="36"/>
      <c r="J691" s="37"/>
      <c r="K691" s="41"/>
      <c r="L691" s="36"/>
    </row>
    <row r="692" spans="1:12" ht="126" customHeight="1">
      <c r="A692" s="15">
        <v>2485</v>
      </c>
      <c r="B692" s="16" t="s">
        <v>255</v>
      </c>
      <c r="C692" s="20">
        <v>250459</v>
      </c>
      <c r="D692" s="17">
        <v>921778</v>
      </c>
      <c r="E692" s="29">
        <f t="shared" si="64"/>
        <v>368.0354868461505</v>
      </c>
      <c r="F692" s="28">
        <f t="shared" si="65"/>
        <v>671319</v>
      </c>
      <c r="G692" s="28">
        <v>71243</v>
      </c>
      <c r="H692" s="28">
        <v>135752</v>
      </c>
      <c r="I692" s="28">
        <v>97307</v>
      </c>
      <c r="J692" s="29">
        <f t="shared" si="62"/>
        <v>71.67997524898344</v>
      </c>
      <c r="K692" s="30">
        <f t="shared" si="63"/>
        <v>-38445</v>
      </c>
      <c r="L692" s="28">
        <v>1161768</v>
      </c>
    </row>
    <row r="693" spans="1:12" ht="15.75" customHeight="1">
      <c r="A693" s="15"/>
      <c r="B693" s="21" t="s">
        <v>27</v>
      </c>
      <c r="C693" s="17">
        <v>125229</v>
      </c>
      <c r="D693" s="17">
        <v>460889</v>
      </c>
      <c r="E693" s="18">
        <f t="shared" si="64"/>
        <v>368.0369562960656</v>
      </c>
      <c r="F693" s="17">
        <f t="shared" si="65"/>
        <v>335660</v>
      </c>
      <c r="G693" s="28">
        <v>35622</v>
      </c>
      <c r="H693" s="28">
        <v>67875</v>
      </c>
      <c r="I693" s="28">
        <v>48654</v>
      </c>
      <c r="J693" s="18">
        <f t="shared" si="62"/>
        <v>71.6817679558011</v>
      </c>
      <c r="K693" s="19">
        <f t="shared" si="63"/>
        <v>-19221</v>
      </c>
      <c r="L693" s="22"/>
    </row>
    <row r="694" spans="1:12" ht="15.75" customHeight="1">
      <c r="A694" s="15"/>
      <c r="B694" s="23" t="s">
        <v>28</v>
      </c>
      <c r="C694" s="17">
        <v>125230</v>
      </c>
      <c r="D694" s="17">
        <v>460889</v>
      </c>
      <c r="E694" s="18">
        <f t="shared" si="64"/>
        <v>368.0340174079694</v>
      </c>
      <c r="F694" s="17">
        <f t="shared" si="65"/>
        <v>335659</v>
      </c>
      <c r="G694" s="28">
        <v>35621</v>
      </c>
      <c r="H694" s="28">
        <v>67877</v>
      </c>
      <c r="I694" s="28">
        <v>48653</v>
      </c>
      <c r="J694" s="18">
        <f t="shared" si="62"/>
        <v>71.67818259498799</v>
      </c>
      <c r="K694" s="19">
        <f t="shared" si="63"/>
        <v>-19224</v>
      </c>
      <c r="L694" s="22"/>
    </row>
    <row r="695" spans="1:12" ht="14.25" customHeight="1">
      <c r="A695" s="15"/>
      <c r="B695" s="32" t="s">
        <v>29</v>
      </c>
      <c r="C695" s="22">
        <v>175548</v>
      </c>
      <c r="D695" s="22">
        <v>358295</v>
      </c>
      <c r="E695" s="25">
        <f t="shared" si="64"/>
        <v>204.1008726957869</v>
      </c>
      <c r="F695" s="22">
        <f t="shared" si="65"/>
        <v>182747</v>
      </c>
      <c r="G695" s="22">
        <v>30649</v>
      </c>
      <c r="H695" s="22">
        <v>35490</v>
      </c>
      <c r="I695" s="22">
        <v>37991</v>
      </c>
      <c r="J695" s="25">
        <f t="shared" si="62"/>
        <v>107.04705550859397</v>
      </c>
      <c r="K695" s="26">
        <f t="shared" si="63"/>
        <v>2501</v>
      </c>
      <c r="L695" s="22"/>
    </row>
    <row r="696" spans="1:12" ht="52.5" customHeight="1">
      <c r="A696" s="15">
        <v>2490</v>
      </c>
      <c r="B696" s="55" t="s">
        <v>256</v>
      </c>
      <c r="C696" s="28">
        <v>2353</v>
      </c>
      <c r="D696" s="28">
        <v>3778</v>
      </c>
      <c r="E696" s="29">
        <f t="shared" si="64"/>
        <v>160.56098597535063</v>
      </c>
      <c r="F696" s="28">
        <f t="shared" si="65"/>
        <v>1425</v>
      </c>
      <c r="G696" s="28">
        <v>482</v>
      </c>
      <c r="H696" s="28">
        <v>222</v>
      </c>
      <c r="I696" s="28">
        <v>640</v>
      </c>
      <c r="J696" s="29">
        <f t="shared" si="62"/>
        <v>288.2882882882883</v>
      </c>
      <c r="K696" s="30">
        <f t="shared" si="63"/>
        <v>418</v>
      </c>
      <c r="L696" s="28">
        <v>3314</v>
      </c>
    </row>
    <row r="697" spans="1:12" ht="15.75" customHeight="1">
      <c r="A697" s="15"/>
      <c r="B697" s="23" t="s">
        <v>28</v>
      </c>
      <c r="C697" s="17">
        <v>2353</v>
      </c>
      <c r="D697" s="17">
        <v>3778</v>
      </c>
      <c r="E697" s="18">
        <f t="shared" si="64"/>
        <v>160.56098597535063</v>
      </c>
      <c r="F697" s="17">
        <f t="shared" si="65"/>
        <v>1425</v>
      </c>
      <c r="G697" s="28">
        <v>482</v>
      </c>
      <c r="H697" s="28">
        <v>222</v>
      </c>
      <c r="I697" s="28">
        <v>640</v>
      </c>
      <c r="J697" s="18">
        <f t="shared" si="62"/>
        <v>288.2882882882883</v>
      </c>
      <c r="K697" s="19">
        <f t="shared" si="63"/>
        <v>418</v>
      </c>
      <c r="L697" s="22"/>
    </row>
    <row r="698" spans="1:12" ht="15.75" customHeight="1">
      <c r="A698" s="15"/>
      <c r="B698" s="32" t="s">
        <v>29</v>
      </c>
      <c r="C698" s="22">
        <v>172</v>
      </c>
      <c r="D698" s="22">
        <v>262</v>
      </c>
      <c r="E698" s="25">
        <f t="shared" si="64"/>
        <v>152.32558139534885</v>
      </c>
      <c r="F698" s="22">
        <f t="shared" si="65"/>
        <v>90</v>
      </c>
      <c r="G698" s="22">
        <v>42</v>
      </c>
      <c r="H698" s="22">
        <v>15</v>
      </c>
      <c r="I698" s="22">
        <v>7</v>
      </c>
      <c r="J698" s="25">
        <f t="shared" si="62"/>
        <v>46.666666666666664</v>
      </c>
      <c r="K698" s="26">
        <f t="shared" si="63"/>
        <v>-8</v>
      </c>
      <c r="L698" s="22"/>
    </row>
    <row r="699" spans="1:12" ht="66" customHeight="1">
      <c r="A699" s="15">
        <v>2495</v>
      </c>
      <c r="B699" s="55" t="s">
        <v>257</v>
      </c>
      <c r="C699" s="28">
        <v>183902</v>
      </c>
      <c r="D699" s="28">
        <v>160860</v>
      </c>
      <c r="E699" s="29">
        <f t="shared" si="64"/>
        <v>87.47050059270698</v>
      </c>
      <c r="F699" s="28">
        <f t="shared" si="65"/>
        <v>-23042</v>
      </c>
      <c r="G699" s="28">
        <v>12028</v>
      </c>
      <c r="H699" s="28">
        <v>9233</v>
      </c>
      <c r="I699" s="28">
        <v>15028</v>
      </c>
      <c r="J699" s="29">
        <f t="shared" si="62"/>
        <v>162.7639987003141</v>
      </c>
      <c r="K699" s="30">
        <f t="shared" si="63"/>
        <v>5795</v>
      </c>
      <c r="L699" s="20">
        <v>98987</v>
      </c>
    </row>
    <row r="700" spans="1:12" ht="15.75" customHeight="1">
      <c r="A700" s="15"/>
      <c r="B700" s="21" t="s">
        <v>27</v>
      </c>
      <c r="C700" s="17">
        <v>91951</v>
      </c>
      <c r="D700" s="17">
        <v>80430</v>
      </c>
      <c r="E700" s="18">
        <f t="shared" si="64"/>
        <v>87.47050059270698</v>
      </c>
      <c r="F700" s="17">
        <f t="shared" si="65"/>
        <v>-11521</v>
      </c>
      <c r="G700" s="28">
        <v>6013</v>
      </c>
      <c r="H700" s="28">
        <v>4617</v>
      </c>
      <c r="I700" s="28">
        <v>7514</v>
      </c>
      <c r="J700" s="18">
        <f t="shared" si="62"/>
        <v>162.74637210309726</v>
      </c>
      <c r="K700" s="19">
        <f t="shared" si="63"/>
        <v>2897</v>
      </c>
      <c r="L700" s="22"/>
    </row>
    <row r="701" spans="1:12" ht="15.75" customHeight="1">
      <c r="A701" s="15"/>
      <c r="B701" s="23" t="s">
        <v>28</v>
      </c>
      <c r="C701" s="17">
        <v>91951</v>
      </c>
      <c r="D701" s="17">
        <v>80430</v>
      </c>
      <c r="E701" s="18">
        <f t="shared" si="64"/>
        <v>87.47050059270698</v>
      </c>
      <c r="F701" s="17">
        <f t="shared" si="65"/>
        <v>-11521</v>
      </c>
      <c r="G701" s="28">
        <v>6015</v>
      </c>
      <c r="H701" s="28">
        <v>4616</v>
      </c>
      <c r="I701" s="28">
        <v>7514</v>
      </c>
      <c r="J701" s="18">
        <f t="shared" si="62"/>
        <v>162.78162911611784</v>
      </c>
      <c r="K701" s="19">
        <f t="shared" si="63"/>
        <v>2898</v>
      </c>
      <c r="L701" s="22"/>
    </row>
    <row r="702" spans="1:12" ht="15.75" customHeight="1">
      <c r="A702" s="15"/>
      <c r="B702" s="32" t="s">
        <v>29</v>
      </c>
      <c r="C702" s="22">
        <v>78187</v>
      </c>
      <c r="D702" s="22">
        <v>68381</v>
      </c>
      <c r="E702" s="25">
        <f t="shared" si="64"/>
        <v>87.45827311445636</v>
      </c>
      <c r="F702" s="22">
        <f t="shared" si="65"/>
        <v>-9806</v>
      </c>
      <c r="G702" s="22">
        <v>5077</v>
      </c>
      <c r="H702" s="22">
        <v>3683</v>
      </c>
      <c r="I702" s="22">
        <v>6486</v>
      </c>
      <c r="J702" s="25">
        <f t="shared" si="62"/>
        <v>176.10643497149064</v>
      </c>
      <c r="K702" s="26">
        <f t="shared" si="63"/>
        <v>2803</v>
      </c>
      <c r="L702" s="22"/>
    </row>
    <row r="703" spans="1:12" ht="66" customHeight="1">
      <c r="A703" s="15">
        <v>2510</v>
      </c>
      <c r="B703" s="55" t="s">
        <v>258</v>
      </c>
      <c r="C703" s="28">
        <v>341915</v>
      </c>
      <c r="D703" s="28">
        <v>355999</v>
      </c>
      <c r="E703" s="29">
        <f t="shared" si="64"/>
        <v>104.11915242092333</v>
      </c>
      <c r="F703" s="28">
        <f t="shared" si="65"/>
        <v>14084</v>
      </c>
      <c r="G703" s="28">
        <v>29332</v>
      </c>
      <c r="H703" s="28">
        <v>29349</v>
      </c>
      <c r="I703" s="28">
        <v>37263</v>
      </c>
      <c r="J703" s="29">
        <f t="shared" si="62"/>
        <v>126.96514361647758</v>
      </c>
      <c r="K703" s="30">
        <f t="shared" si="63"/>
        <v>7914</v>
      </c>
      <c r="L703" s="28">
        <v>236302</v>
      </c>
    </row>
    <row r="704" spans="1:12" ht="15.75" customHeight="1">
      <c r="A704" s="15"/>
      <c r="B704" s="23" t="s">
        <v>22</v>
      </c>
      <c r="C704" s="17">
        <v>341915</v>
      </c>
      <c r="D704" s="17">
        <v>355999</v>
      </c>
      <c r="E704" s="18">
        <f t="shared" si="64"/>
        <v>104.11915242092333</v>
      </c>
      <c r="F704" s="17">
        <f t="shared" si="65"/>
        <v>14084</v>
      </c>
      <c r="G704" s="28">
        <v>29332</v>
      </c>
      <c r="H704" s="28">
        <v>29349</v>
      </c>
      <c r="I704" s="28">
        <v>37263</v>
      </c>
      <c r="J704" s="18">
        <f t="shared" si="62"/>
        <v>126.96514361647758</v>
      </c>
      <c r="K704" s="19">
        <f t="shared" si="63"/>
        <v>7914</v>
      </c>
      <c r="L704" s="62"/>
    </row>
    <row r="705" spans="1:12" ht="15.75" customHeight="1">
      <c r="A705" s="15"/>
      <c r="B705" s="32" t="s">
        <v>23</v>
      </c>
      <c r="C705" s="22">
        <v>214292</v>
      </c>
      <c r="D705" s="22">
        <v>221447</v>
      </c>
      <c r="E705" s="25">
        <f t="shared" si="64"/>
        <v>103.33890205887295</v>
      </c>
      <c r="F705" s="22">
        <f t="shared" si="65"/>
        <v>7155</v>
      </c>
      <c r="G705" s="22">
        <v>16381</v>
      </c>
      <c r="H705" s="22">
        <v>17786</v>
      </c>
      <c r="I705" s="22">
        <v>22358</v>
      </c>
      <c r="J705" s="25">
        <f t="shared" si="62"/>
        <v>125.7056111548409</v>
      </c>
      <c r="K705" s="26">
        <f t="shared" si="63"/>
        <v>4572</v>
      </c>
      <c r="L705" s="62"/>
    </row>
    <row r="706" spans="1:12" ht="66" customHeight="1">
      <c r="A706" s="126">
        <v>2525</v>
      </c>
      <c r="B706" s="55" t="s">
        <v>259</v>
      </c>
      <c r="C706" s="28">
        <v>96996</v>
      </c>
      <c r="D706" s="28">
        <v>116582</v>
      </c>
      <c r="E706" s="29">
        <f t="shared" si="64"/>
        <v>120.1925852612479</v>
      </c>
      <c r="F706" s="28">
        <f t="shared" si="65"/>
        <v>19586</v>
      </c>
      <c r="G706" s="28">
        <v>8746</v>
      </c>
      <c r="H706" s="28">
        <v>9754</v>
      </c>
      <c r="I706" s="28">
        <v>12744</v>
      </c>
      <c r="J706" s="29">
        <f t="shared" si="62"/>
        <v>130.65409062948535</v>
      </c>
      <c r="K706" s="30">
        <f t="shared" si="63"/>
        <v>2990</v>
      </c>
      <c r="L706" s="20">
        <v>92606</v>
      </c>
    </row>
    <row r="707" spans="1:12" ht="15.75" customHeight="1">
      <c r="A707" s="126"/>
      <c r="B707" s="54" t="s">
        <v>17</v>
      </c>
      <c r="C707" s="22">
        <v>96996</v>
      </c>
      <c r="D707" s="22">
        <v>116582</v>
      </c>
      <c r="E707" s="25">
        <f aca="true" t="shared" si="66" ref="E707:E713">IF(C707=0,0,(D707/C707)*100)</f>
        <v>120.1925852612479</v>
      </c>
      <c r="F707" s="22">
        <f aca="true" t="shared" si="67" ref="F707:F713">D707-C707</f>
        <v>19586</v>
      </c>
      <c r="G707" s="22">
        <v>8746</v>
      </c>
      <c r="H707" s="22">
        <v>9754</v>
      </c>
      <c r="I707" s="22">
        <v>12744</v>
      </c>
      <c r="J707" s="25">
        <f t="shared" si="62"/>
        <v>130.65409062948535</v>
      </c>
      <c r="K707" s="26">
        <f t="shared" si="63"/>
        <v>2990</v>
      </c>
      <c r="L707" s="62"/>
    </row>
    <row r="708" spans="1:12" ht="78.75" customHeight="1">
      <c r="A708" s="126">
        <v>2528</v>
      </c>
      <c r="B708" s="55" t="s">
        <v>260</v>
      </c>
      <c r="C708" s="28" t="s">
        <v>53</v>
      </c>
      <c r="D708" s="28">
        <v>12546</v>
      </c>
      <c r="E708" s="65" t="s">
        <v>53</v>
      </c>
      <c r="F708" s="28" t="s">
        <v>53</v>
      </c>
      <c r="G708" s="28">
        <v>1338</v>
      </c>
      <c r="H708" s="28">
        <v>875</v>
      </c>
      <c r="I708" s="28">
        <v>1212</v>
      </c>
      <c r="J708" s="29">
        <f>IF(H708=0,0,(I708/H708)*100)</f>
        <v>138.51428571428573</v>
      </c>
      <c r="K708" s="30">
        <f>I708-H708</f>
        <v>337</v>
      </c>
      <c r="L708" s="20">
        <v>17567</v>
      </c>
    </row>
    <row r="709" spans="1:12" ht="16.5" customHeight="1">
      <c r="A709" s="126"/>
      <c r="B709" s="54" t="s">
        <v>17</v>
      </c>
      <c r="C709" s="22" t="s">
        <v>53</v>
      </c>
      <c r="D709" s="22">
        <v>12546</v>
      </c>
      <c r="E709" s="52" t="s">
        <v>53</v>
      </c>
      <c r="F709" s="22" t="s">
        <v>53</v>
      </c>
      <c r="G709" s="22">
        <v>1338</v>
      </c>
      <c r="H709" s="22">
        <v>875</v>
      </c>
      <c r="I709" s="22">
        <v>1212</v>
      </c>
      <c r="J709" s="25">
        <f>IF(H709=0,0,(I709/H709)*100)</f>
        <v>138.51428571428573</v>
      </c>
      <c r="K709" s="26">
        <f>I709-H709</f>
        <v>337</v>
      </c>
      <c r="L709" s="62"/>
    </row>
    <row r="710" spans="1:12" ht="28.5" customHeight="1">
      <c r="A710" s="15">
        <v>2530</v>
      </c>
      <c r="B710" s="55" t="s">
        <v>261</v>
      </c>
      <c r="C710" s="28">
        <v>128811</v>
      </c>
      <c r="D710" s="28">
        <v>122876</v>
      </c>
      <c r="E710" s="29">
        <f t="shared" si="66"/>
        <v>95.39247424521197</v>
      </c>
      <c r="F710" s="28">
        <f t="shared" si="67"/>
        <v>-5935</v>
      </c>
      <c r="G710" s="28">
        <v>8812</v>
      </c>
      <c r="H710" s="28">
        <v>8943</v>
      </c>
      <c r="I710" s="28">
        <v>25067</v>
      </c>
      <c r="J710" s="29">
        <f t="shared" si="62"/>
        <v>280.29743933802973</v>
      </c>
      <c r="K710" s="30">
        <f t="shared" si="63"/>
        <v>16124</v>
      </c>
      <c r="L710" s="89">
        <v>82837</v>
      </c>
    </row>
    <row r="711" spans="1:12" ht="15.75" customHeight="1">
      <c r="A711" s="15"/>
      <c r="B711" s="21" t="s">
        <v>17</v>
      </c>
      <c r="C711" s="17">
        <v>38590</v>
      </c>
      <c r="D711" s="17">
        <v>44303</v>
      </c>
      <c r="E711" s="29">
        <f t="shared" si="66"/>
        <v>114.80435345944547</v>
      </c>
      <c r="F711" s="28">
        <f t="shared" si="67"/>
        <v>5713</v>
      </c>
      <c r="G711" s="28">
        <v>3381</v>
      </c>
      <c r="H711" s="28">
        <v>3133</v>
      </c>
      <c r="I711" s="28">
        <v>11013</v>
      </c>
      <c r="J711" s="18">
        <f t="shared" si="62"/>
        <v>351.51611873603576</v>
      </c>
      <c r="K711" s="19">
        <f t="shared" si="63"/>
        <v>7880</v>
      </c>
      <c r="L711" s="62"/>
    </row>
    <row r="712" spans="1:12" ht="15.75" customHeight="1">
      <c r="A712" s="15"/>
      <c r="B712" s="23" t="s">
        <v>22</v>
      </c>
      <c r="C712" s="17">
        <v>90221</v>
      </c>
      <c r="D712" s="17">
        <v>78573</v>
      </c>
      <c r="E712" s="29">
        <f t="shared" si="66"/>
        <v>87.08948027621064</v>
      </c>
      <c r="F712" s="28">
        <f t="shared" si="67"/>
        <v>-11648</v>
      </c>
      <c r="G712" s="28">
        <v>5431</v>
      </c>
      <c r="H712" s="28">
        <v>5810</v>
      </c>
      <c r="I712" s="28">
        <v>14054</v>
      </c>
      <c r="J712" s="18">
        <f t="shared" si="62"/>
        <v>241.8932874354561</v>
      </c>
      <c r="K712" s="19">
        <f t="shared" si="63"/>
        <v>8244</v>
      </c>
      <c r="L712" s="62"/>
    </row>
    <row r="713" spans="1:12" ht="15.75" customHeight="1">
      <c r="A713" s="15"/>
      <c r="B713" s="32" t="s">
        <v>23</v>
      </c>
      <c r="C713" s="22">
        <v>76398</v>
      </c>
      <c r="D713" s="17">
        <v>71247</v>
      </c>
      <c r="E713" s="29">
        <f t="shared" si="66"/>
        <v>93.25767690253672</v>
      </c>
      <c r="F713" s="28">
        <f t="shared" si="67"/>
        <v>-5151</v>
      </c>
      <c r="G713" s="28">
        <v>4946</v>
      </c>
      <c r="H713" s="28">
        <v>5465</v>
      </c>
      <c r="I713" s="28">
        <v>13489</v>
      </c>
      <c r="J713" s="25">
        <f t="shared" si="62"/>
        <v>246.8252516010979</v>
      </c>
      <c r="K713" s="26">
        <f t="shared" si="63"/>
        <v>8024</v>
      </c>
      <c r="L713" s="62"/>
    </row>
    <row r="714" spans="1:12" ht="18" customHeight="1">
      <c r="A714" s="127"/>
      <c r="B714" s="128" t="s">
        <v>262</v>
      </c>
      <c r="C714" s="36"/>
      <c r="D714" s="36"/>
      <c r="E714" s="37"/>
      <c r="F714" s="36"/>
      <c r="G714" s="36"/>
      <c r="H714" s="36"/>
      <c r="I714" s="36"/>
      <c r="J714" s="37"/>
      <c r="K714" s="41"/>
      <c r="L714" s="127"/>
    </row>
    <row r="715" spans="1:12" ht="18" customHeight="1">
      <c r="A715" s="129">
        <v>2545</v>
      </c>
      <c r="B715" s="55" t="s">
        <v>263</v>
      </c>
      <c r="C715" s="28">
        <v>26967</v>
      </c>
      <c r="D715" s="28">
        <v>41334</v>
      </c>
      <c r="E715" s="29">
        <f t="shared" si="64"/>
        <v>153.2762264990544</v>
      </c>
      <c r="F715" s="28">
        <f t="shared" si="65"/>
        <v>14367</v>
      </c>
      <c r="G715" s="28">
        <v>1818</v>
      </c>
      <c r="H715" s="28">
        <v>4615</v>
      </c>
      <c r="I715" s="28">
        <v>-69972</v>
      </c>
      <c r="J715" s="29"/>
      <c r="K715" s="30">
        <f t="shared" si="63"/>
        <v>-74587</v>
      </c>
      <c r="L715" s="130" t="s">
        <v>41</v>
      </c>
    </row>
    <row r="716" spans="1:12" ht="15.75" customHeight="1">
      <c r="A716" s="129"/>
      <c r="B716" s="54" t="s">
        <v>17</v>
      </c>
      <c r="C716" s="22">
        <v>26967</v>
      </c>
      <c r="D716" s="22">
        <v>41334</v>
      </c>
      <c r="E716" s="25">
        <f t="shared" si="64"/>
        <v>153.2762264990544</v>
      </c>
      <c r="F716" s="22">
        <f t="shared" si="65"/>
        <v>14367</v>
      </c>
      <c r="G716" s="22">
        <v>1818</v>
      </c>
      <c r="H716" s="22">
        <v>4615</v>
      </c>
      <c r="I716" s="22">
        <v>-69972</v>
      </c>
      <c r="J716" s="25"/>
      <c r="K716" s="26">
        <f t="shared" si="63"/>
        <v>-74587</v>
      </c>
      <c r="L716" s="131"/>
    </row>
    <row r="717" ht="12.75">
      <c r="A717" s="1" t="s">
        <v>264</v>
      </c>
    </row>
    <row r="718" ht="12.75">
      <c r="A718" s="1" t="s">
        <v>264</v>
      </c>
    </row>
  </sheetData>
  <sheetProtection selectLockedCells="1" selectUnlockedCells="1"/>
  <mergeCells count="400">
    <mergeCell ref="A1:B1"/>
    <mergeCell ref="K1:L1"/>
    <mergeCell ref="A2:L2"/>
    <mergeCell ref="A3:L3"/>
    <mergeCell ref="K4:L4"/>
    <mergeCell ref="A6:A7"/>
    <mergeCell ref="B6:B7"/>
    <mergeCell ref="C6:D6"/>
    <mergeCell ref="E6:E7"/>
    <mergeCell ref="F6:F7"/>
    <mergeCell ref="G6:I6"/>
    <mergeCell ref="J6:J7"/>
    <mergeCell ref="K6:K7"/>
    <mergeCell ref="L6:L7"/>
    <mergeCell ref="A8:A11"/>
    <mergeCell ref="L9:L11"/>
    <mergeCell ref="A12:A15"/>
    <mergeCell ref="L13:L15"/>
    <mergeCell ref="A16:A19"/>
    <mergeCell ref="L17:L19"/>
    <mergeCell ref="A20:A23"/>
    <mergeCell ref="L21:L23"/>
    <mergeCell ref="A25:A28"/>
    <mergeCell ref="L26:L28"/>
    <mergeCell ref="L30:L31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A36:A37"/>
    <mergeCell ref="A38:A41"/>
    <mergeCell ref="L39:L41"/>
    <mergeCell ref="A42:A43"/>
    <mergeCell ref="A44:A45"/>
    <mergeCell ref="A46:A47"/>
    <mergeCell ref="A48:A49"/>
    <mergeCell ref="A50:A51"/>
    <mergeCell ref="A52:A53"/>
    <mergeCell ref="A54:A56"/>
    <mergeCell ref="L55:L56"/>
    <mergeCell ref="A58:A60"/>
    <mergeCell ref="L59:L60"/>
    <mergeCell ref="A61:A63"/>
    <mergeCell ref="A64:A66"/>
    <mergeCell ref="L65:L66"/>
    <mergeCell ref="A68:A70"/>
    <mergeCell ref="L69:L70"/>
    <mergeCell ref="A71:A73"/>
    <mergeCell ref="L72:L73"/>
    <mergeCell ref="A74:A76"/>
    <mergeCell ref="L75:L76"/>
    <mergeCell ref="A77:A79"/>
    <mergeCell ref="L78:L79"/>
    <mergeCell ref="A80:A82"/>
    <mergeCell ref="A83:A85"/>
    <mergeCell ref="L84:L85"/>
    <mergeCell ref="A86:A88"/>
    <mergeCell ref="L87:L88"/>
    <mergeCell ref="A89:A92"/>
    <mergeCell ref="L90:L92"/>
    <mergeCell ref="A93:A94"/>
    <mergeCell ref="A95:A98"/>
    <mergeCell ref="L96:L98"/>
    <mergeCell ref="A100:A103"/>
    <mergeCell ref="L101:L103"/>
    <mergeCell ref="A105:A108"/>
    <mergeCell ref="L106:L108"/>
    <mergeCell ref="A109:A110"/>
    <mergeCell ref="A111:A114"/>
    <mergeCell ref="L112:L114"/>
    <mergeCell ref="A115:A116"/>
    <mergeCell ref="A117:A120"/>
    <mergeCell ref="L119:L120"/>
    <mergeCell ref="A122:A125"/>
    <mergeCell ref="L124:L125"/>
    <mergeCell ref="A126:A129"/>
    <mergeCell ref="L128:L129"/>
    <mergeCell ref="A130:A131"/>
    <mergeCell ref="A132:A133"/>
    <mergeCell ref="A134:A137"/>
    <mergeCell ref="L136:L137"/>
    <mergeCell ref="A138:A141"/>
    <mergeCell ref="L140:L141"/>
    <mergeCell ref="A142:A144"/>
    <mergeCell ref="L143:L144"/>
    <mergeCell ref="A145:A147"/>
    <mergeCell ref="L146:L147"/>
    <mergeCell ref="A148:A150"/>
    <mergeCell ref="L149:L150"/>
    <mergeCell ref="A151:A153"/>
    <mergeCell ref="L152:L153"/>
    <mergeCell ref="A154:A156"/>
    <mergeCell ref="L155:L156"/>
    <mergeCell ref="A157:A160"/>
    <mergeCell ref="L158:L160"/>
    <mergeCell ref="A162:A165"/>
    <mergeCell ref="L163:L165"/>
    <mergeCell ref="A166:A167"/>
    <mergeCell ref="A168:A170"/>
    <mergeCell ref="L169:L170"/>
    <mergeCell ref="A171:A172"/>
    <mergeCell ref="A173:A174"/>
    <mergeCell ref="A175:A176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6"/>
    <mergeCell ref="L205:L206"/>
    <mergeCell ref="A207:A209"/>
    <mergeCell ref="L208:L209"/>
    <mergeCell ref="A211:A213"/>
    <mergeCell ref="L212:L213"/>
    <mergeCell ref="A214:A216"/>
    <mergeCell ref="L215:L216"/>
    <mergeCell ref="A217:A219"/>
    <mergeCell ref="L218:L219"/>
    <mergeCell ref="A220:A222"/>
    <mergeCell ref="L221:L222"/>
    <mergeCell ref="A223:A225"/>
    <mergeCell ref="L224:L225"/>
    <mergeCell ref="A227:A229"/>
    <mergeCell ref="L228:L229"/>
    <mergeCell ref="A230:A232"/>
    <mergeCell ref="L231:L232"/>
    <mergeCell ref="A233:A235"/>
    <mergeCell ref="L234:L235"/>
    <mergeCell ref="A237:A239"/>
    <mergeCell ref="L238:L239"/>
    <mergeCell ref="A240:A242"/>
    <mergeCell ref="L241:L242"/>
    <mergeCell ref="A243:A245"/>
    <mergeCell ref="L244:L245"/>
    <mergeCell ref="A246:A248"/>
    <mergeCell ref="L247:L248"/>
    <mergeCell ref="A250:A252"/>
    <mergeCell ref="L251:L252"/>
    <mergeCell ref="A254:A256"/>
    <mergeCell ref="L255:L256"/>
    <mergeCell ref="A257:A259"/>
    <mergeCell ref="L258:L259"/>
    <mergeCell ref="A260:A262"/>
    <mergeCell ref="L261:L262"/>
    <mergeCell ref="A263:A265"/>
    <mergeCell ref="L264:L265"/>
    <mergeCell ref="A266:A268"/>
    <mergeCell ref="L267:L268"/>
    <mergeCell ref="A270:A272"/>
    <mergeCell ref="L271:L272"/>
    <mergeCell ref="A273:A275"/>
    <mergeCell ref="L274:L275"/>
    <mergeCell ref="A276:A278"/>
    <mergeCell ref="L277:L278"/>
    <mergeCell ref="A279:A281"/>
    <mergeCell ref="L280:L281"/>
    <mergeCell ref="A282:A284"/>
    <mergeCell ref="L283:L284"/>
    <mergeCell ref="A285:A288"/>
    <mergeCell ref="L286:L288"/>
    <mergeCell ref="A289:A292"/>
    <mergeCell ref="L290:L292"/>
    <mergeCell ref="A294:A295"/>
    <mergeCell ref="A297:A298"/>
    <mergeCell ref="A299:A300"/>
    <mergeCell ref="A301:A302"/>
    <mergeCell ref="A303:A305"/>
    <mergeCell ref="L304:L305"/>
    <mergeCell ref="A306:A309"/>
    <mergeCell ref="L307:L309"/>
    <mergeCell ref="A310:A311"/>
    <mergeCell ref="A312:A314"/>
    <mergeCell ref="L313:L314"/>
    <mergeCell ref="A315:A318"/>
    <mergeCell ref="L316:L318"/>
    <mergeCell ref="A320:A321"/>
    <mergeCell ref="A322:A325"/>
    <mergeCell ref="L323:L325"/>
    <mergeCell ref="A326:A327"/>
    <mergeCell ref="A328:A329"/>
    <mergeCell ref="A330:A333"/>
    <mergeCell ref="L331:L333"/>
    <mergeCell ref="A335:A337"/>
    <mergeCell ref="L336:L337"/>
    <mergeCell ref="A338:A341"/>
    <mergeCell ref="L339:L341"/>
    <mergeCell ref="A342:A345"/>
    <mergeCell ref="L343:L345"/>
    <mergeCell ref="A346:A349"/>
    <mergeCell ref="L347:L349"/>
    <mergeCell ref="A351:A352"/>
    <mergeCell ref="A353:A356"/>
    <mergeCell ref="L354:L356"/>
    <mergeCell ref="A358:A359"/>
    <mergeCell ref="A360:A362"/>
    <mergeCell ref="A363:A366"/>
    <mergeCell ref="L364:L366"/>
    <mergeCell ref="A368:A370"/>
    <mergeCell ref="L369:L370"/>
    <mergeCell ref="A371:A372"/>
    <mergeCell ref="A373:A374"/>
    <mergeCell ref="A375:A376"/>
    <mergeCell ref="A377:A378"/>
    <mergeCell ref="A379:A380"/>
    <mergeCell ref="A381:A384"/>
    <mergeCell ref="L382:L384"/>
    <mergeCell ref="A385:A387"/>
    <mergeCell ref="L386:L387"/>
    <mergeCell ref="A389:A391"/>
    <mergeCell ref="L390:L391"/>
    <mergeCell ref="A392:A394"/>
    <mergeCell ref="L393:L394"/>
    <mergeCell ref="A395:A397"/>
    <mergeCell ref="L396:L397"/>
    <mergeCell ref="A398:A401"/>
    <mergeCell ref="L399:L401"/>
    <mergeCell ref="A403:A404"/>
    <mergeCell ref="A405:A406"/>
    <mergeCell ref="A407:A409"/>
    <mergeCell ref="L408:L409"/>
    <mergeCell ref="A410:A413"/>
    <mergeCell ref="L411:L413"/>
    <mergeCell ref="A415:A417"/>
    <mergeCell ref="L416:L417"/>
    <mergeCell ref="A419:A421"/>
    <mergeCell ref="L420:L421"/>
    <mergeCell ref="A422:A424"/>
    <mergeCell ref="L423:L424"/>
    <mergeCell ref="A425:A427"/>
    <mergeCell ref="L426:L427"/>
    <mergeCell ref="A428:A431"/>
    <mergeCell ref="L429:L431"/>
    <mergeCell ref="A433:A435"/>
    <mergeCell ref="L434:L435"/>
    <mergeCell ref="A437:A439"/>
    <mergeCell ref="L438:L439"/>
    <mergeCell ref="A440:A442"/>
    <mergeCell ref="L441:L442"/>
    <mergeCell ref="A443:A445"/>
    <mergeCell ref="L444:L445"/>
    <mergeCell ref="A446:A449"/>
    <mergeCell ref="L447:L449"/>
    <mergeCell ref="A450:A453"/>
    <mergeCell ref="L451:L453"/>
    <mergeCell ref="A454:A457"/>
    <mergeCell ref="L455:L457"/>
    <mergeCell ref="A458:A461"/>
    <mergeCell ref="L459:L461"/>
    <mergeCell ref="A462:A464"/>
    <mergeCell ref="L463:L464"/>
    <mergeCell ref="A466:A468"/>
    <mergeCell ref="L467:L468"/>
    <mergeCell ref="A469:A471"/>
    <mergeCell ref="L470:L471"/>
    <mergeCell ref="A472:A474"/>
    <mergeCell ref="L473:L474"/>
    <mergeCell ref="A475:A478"/>
    <mergeCell ref="L476:L478"/>
    <mergeCell ref="A479:A480"/>
    <mergeCell ref="A481:A484"/>
    <mergeCell ref="L482:L484"/>
    <mergeCell ref="A486:A489"/>
    <mergeCell ref="L487:L489"/>
    <mergeCell ref="A490:A493"/>
    <mergeCell ref="L492:L493"/>
    <mergeCell ref="A494:A495"/>
    <mergeCell ref="A499:A500"/>
    <mergeCell ref="A501:A504"/>
    <mergeCell ref="L502:L504"/>
    <mergeCell ref="A506:A507"/>
    <mergeCell ref="A508:A510"/>
    <mergeCell ref="L509:L510"/>
    <mergeCell ref="A511:A513"/>
    <mergeCell ref="L512:L513"/>
    <mergeCell ref="A514:A515"/>
    <mergeCell ref="A517:A518"/>
    <mergeCell ref="A519:A520"/>
    <mergeCell ref="A521:A523"/>
    <mergeCell ref="L522:L523"/>
    <mergeCell ref="A525:A527"/>
    <mergeCell ref="L526:L527"/>
    <mergeCell ref="A528:A530"/>
    <mergeCell ref="L529:L530"/>
    <mergeCell ref="A531:A533"/>
    <mergeCell ref="L532:L533"/>
    <mergeCell ref="A534:A536"/>
    <mergeCell ref="L535:L536"/>
    <mergeCell ref="A537:A539"/>
    <mergeCell ref="L538:L539"/>
    <mergeCell ref="A541:A543"/>
    <mergeCell ref="L542:L543"/>
    <mergeCell ref="A544:A546"/>
    <mergeCell ref="L545:L546"/>
    <mergeCell ref="A547:A549"/>
    <mergeCell ref="L548:L549"/>
    <mergeCell ref="A550:A552"/>
    <mergeCell ref="L551:L552"/>
    <mergeCell ref="A553:A556"/>
    <mergeCell ref="L554:L556"/>
    <mergeCell ref="A558:A559"/>
    <mergeCell ref="A560:A561"/>
    <mergeCell ref="A562:A563"/>
    <mergeCell ref="A564:A567"/>
    <mergeCell ref="L565:L567"/>
    <mergeCell ref="A568:A569"/>
    <mergeCell ref="A570:A572"/>
    <mergeCell ref="L571:L572"/>
    <mergeCell ref="A574:A576"/>
    <mergeCell ref="L575:L576"/>
    <mergeCell ref="A577:A579"/>
    <mergeCell ref="L578:L579"/>
    <mergeCell ref="A580:A582"/>
    <mergeCell ref="L581:L582"/>
    <mergeCell ref="A583:A585"/>
    <mergeCell ref="L584:L585"/>
    <mergeCell ref="A587:A589"/>
    <mergeCell ref="L588:L589"/>
    <mergeCell ref="A591:A593"/>
    <mergeCell ref="L592:L593"/>
    <mergeCell ref="A594:A596"/>
    <mergeCell ref="L595:L596"/>
    <mergeCell ref="A597:A599"/>
    <mergeCell ref="L598:L599"/>
    <mergeCell ref="A600:A602"/>
    <mergeCell ref="L601:L602"/>
    <mergeCell ref="A604:A606"/>
    <mergeCell ref="L605:L606"/>
    <mergeCell ref="A607:A609"/>
    <mergeCell ref="L608:L609"/>
    <mergeCell ref="A610:A612"/>
    <mergeCell ref="L611:L612"/>
    <mergeCell ref="A614:A616"/>
    <mergeCell ref="L615:L616"/>
    <mergeCell ref="A617:A619"/>
    <mergeCell ref="L618:L619"/>
    <mergeCell ref="A620:A622"/>
    <mergeCell ref="L621:L622"/>
    <mergeCell ref="A623:A625"/>
    <mergeCell ref="L624:L625"/>
    <mergeCell ref="A627:A629"/>
    <mergeCell ref="L628:L629"/>
    <mergeCell ref="A630:A632"/>
    <mergeCell ref="L631:L632"/>
    <mergeCell ref="A633:A635"/>
    <mergeCell ref="L634:L635"/>
    <mergeCell ref="A636:A638"/>
    <mergeCell ref="L637:L638"/>
    <mergeCell ref="A640:A642"/>
    <mergeCell ref="L641:L642"/>
    <mergeCell ref="A643:A645"/>
    <mergeCell ref="L644:L645"/>
    <mergeCell ref="A646:A648"/>
    <mergeCell ref="L647:L648"/>
    <mergeCell ref="A649:A650"/>
    <mergeCell ref="A651:A654"/>
    <mergeCell ref="L652:L654"/>
    <mergeCell ref="A655:A658"/>
    <mergeCell ref="L656:L658"/>
    <mergeCell ref="A660:A663"/>
    <mergeCell ref="L661:L663"/>
    <mergeCell ref="A664:A665"/>
    <mergeCell ref="A666:A667"/>
    <mergeCell ref="A669:A670"/>
    <mergeCell ref="A671:A672"/>
    <mergeCell ref="A673:A674"/>
    <mergeCell ref="A675:A676"/>
    <mergeCell ref="A678:A679"/>
    <mergeCell ref="A680:A681"/>
    <mergeCell ref="A682:A685"/>
    <mergeCell ref="L683:L685"/>
    <mergeCell ref="A687:A690"/>
    <mergeCell ref="L688:L690"/>
    <mergeCell ref="A692:A695"/>
    <mergeCell ref="L693:L695"/>
    <mergeCell ref="A696:A698"/>
    <mergeCell ref="L697:L698"/>
    <mergeCell ref="A699:A702"/>
    <mergeCell ref="L700:L702"/>
    <mergeCell ref="A703:A705"/>
    <mergeCell ref="L704:L705"/>
    <mergeCell ref="A706:A707"/>
    <mergeCell ref="A708:A709"/>
    <mergeCell ref="A710:A713"/>
    <mergeCell ref="L711:L713"/>
    <mergeCell ref="A715:A716"/>
  </mergeCells>
  <printOptions/>
  <pageMargins left="0.5902777777777778" right="0.39375" top="0.39305555555555555" bottom="0.5902777777777778" header="0.19652777777777777" footer="0.5118055555555555"/>
  <pageSetup horizontalDpi="300" verticalDpi="300" orientation="landscape" paperSize="9" scale="68"/>
  <headerFooter alignWithMargins="0">
    <oddHeader>&amp;R- &amp;P -</oddHeader>
  </headerFooter>
  <rowBreaks count="34" manualBreakCount="34">
    <brk id="29" max="255" man="1"/>
    <brk id="45" max="255" man="1"/>
    <brk id="63" max="255" man="1"/>
    <brk id="76" max="255" man="1"/>
    <brk id="94" max="255" man="1"/>
    <brk id="116" max="255" man="1"/>
    <brk id="137" max="255" man="1"/>
    <brk id="156" max="255" man="1"/>
    <brk id="174" max="255" man="1"/>
    <brk id="195" max="255" man="1"/>
    <brk id="216" max="255" man="1"/>
    <brk id="242" max="255" man="1"/>
    <brk id="259" max="255" man="1"/>
    <brk id="272" max="255" man="1"/>
    <brk id="292" max="255" man="1"/>
    <brk id="311" max="255" man="1"/>
    <brk id="329" max="255" man="1"/>
    <brk id="356" max="255" man="1"/>
    <brk id="374" max="255" man="1"/>
    <brk id="391" max="255" man="1"/>
    <brk id="418" max="255" man="1"/>
    <brk id="439" max="255" man="1"/>
    <brk id="465" max="255" man="1"/>
    <brk id="485" max="255" man="1"/>
    <brk id="510" max="255" man="1"/>
    <brk id="530" max="255" man="1"/>
    <brk id="552" max="255" man="1"/>
    <brk id="579" max="255" man="1"/>
    <brk id="606" max="255" man="1"/>
    <brk id="622" max="255" man="1"/>
    <brk id="645" max="255" man="1"/>
    <brk id="665" max="255" man="1"/>
    <brk id="681" max="255" man="1"/>
    <brk id="7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6.75390625" style="132" customWidth="1"/>
    <col min="2" max="5" width="15.75390625" style="132" customWidth="1"/>
    <col min="6" max="6" width="10.75390625" style="132" customWidth="1"/>
    <col min="7" max="8" width="15.75390625" style="132" customWidth="1"/>
    <col min="9" max="9" width="8.875" style="132" customWidth="1"/>
    <col min="10" max="10" width="16.25390625" style="132" customWidth="1"/>
    <col min="11" max="11" width="18.75390625" style="132" customWidth="1"/>
    <col min="12" max="16384" width="8.875" style="132" customWidth="1"/>
  </cols>
  <sheetData>
    <row r="1" spans="1:8" ht="12.75" customHeight="1">
      <c r="A1" s="133"/>
      <c r="G1" s="134" t="s">
        <v>1</v>
      </c>
      <c r="H1" s="134"/>
    </row>
    <row r="2" spans="1:8" ht="14.25" customHeight="1">
      <c r="A2" s="135" t="s">
        <v>3</v>
      </c>
      <c r="B2" s="135"/>
      <c r="C2" s="135"/>
      <c r="D2" s="135"/>
      <c r="E2" s="135"/>
      <c r="F2" s="135"/>
      <c r="G2" s="135"/>
      <c r="H2" s="135"/>
    </row>
    <row r="3" spans="1:5" ht="15.75" customHeight="1">
      <c r="A3" s="136"/>
      <c r="D3" s="137"/>
      <c r="E3" s="137"/>
    </row>
    <row r="4" spans="1:8" ht="13.5" customHeight="1">
      <c r="A4" s="138"/>
      <c r="H4" s="139" t="s">
        <v>5</v>
      </c>
    </row>
    <row r="5" spans="1:8" ht="18" customHeight="1">
      <c r="A5" s="140"/>
      <c r="B5" s="141" t="s">
        <v>7</v>
      </c>
      <c r="C5" s="141"/>
      <c r="D5" s="141"/>
      <c r="E5" s="141"/>
      <c r="F5" s="142" t="s">
        <v>265</v>
      </c>
      <c r="G5" s="142" t="s">
        <v>9</v>
      </c>
      <c r="H5" s="142" t="s">
        <v>10</v>
      </c>
    </row>
    <row r="6" spans="1:8" ht="36.75" customHeight="1">
      <c r="A6" s="140"/>
      <c r="B6" s="143" t="s">
        <v>12</v>
      </c>
      <c r="C6" s="144" t="s">
        <v>13</v>
      </c>
      <c r="D6" s="144" t="s">
        <v>14</v>
      </c>
      <c r="E6" s="144" t="s">
        <v>15</v>
      </c>
      <c r="F6" s="142"/>
      <c r="G6" s="142"/>
      <c r="H6" s="142"/>
    </row>
    <row r="7" spans="1:11" ht="81" customHeight="1">
      <c r="A7" s="145" t="s">
        <v>266</v>
      </c>
      <c r="B7" s="146">
        <f>'лист 1'!D25+'лист 1'!D42+'лист 1'!D44+'лист 1'!D48+'лист 1'!D50+'лист 1'!D52+'лист 1'!D54+'лист 1'!D93+'лист 1'!D95+'лист 1'!D173+'лист 1'!D175+'лист 1'!D289+'лист 1'!D328+'лист 1'!D330+'лист 1'!D351+'лист 1'!D353+'лист 1'!D363+'лист 1'!D373+'лист 1'!D375+'лист 1'!D377+'лист 1'!D379+'лист 1'!D385+'лист 1'!D398+'лист 1'!D415+'лист 1'!D428+'лист 1'!D462+'лист 1'!D475+'лист 1'!D479+'лист 1'!D494+'лист 1'!D501+'лист 1'!D514+'лист 1'!D528+'лист 1'!D531+'лист 1'!D534+'лист 1'!D553+'лист 1'!D649</f>
        <v>8783111677</v>
      </c>
      <c r="C7" s="146">
        <f>'лист 1'!G25+'лист 1'!G42+'лист 1'!G44+'лист 1'!G48+'лист 1'!G50+'лист 1'!G52+'лист 1'!G54+'лист 1'!G93+'лист 1'!G95+'лист 1'!G173+'лист 1'!G175+'лист 1'!G289+'лист 1'!G328+'лист 1'!G330+'лист 1'!G351+'лист 1'!G353+'лист 1'!G363+'лист 1'!G373+'лист 1'!G375+'лист 1'!G377+'лист 1'!G379+'лист 1'!G385+'лист 1'!G398+'лист 1'!G415+'лист 1'!G428+'лист 1'!G462+'лист 1'!G475+'лист 1'!G479+'лист 1'!G494+'лист 1'!G501+'лист 1'!G514+'лист 1'!G528+'лист 1'!G531+'лист 1'!G534+'лист 1'!G553+'лист 1'!G649</f>
        <v>745531174</v>
      </c>
      <c r="D7" s="146">
        <f>'лист 1'!H25+'лист 1'!H42+'лист 1'!H44+'лист 1'!H48+'лист 1'!H50+'лист 1'!H52+'лист 1'!H54+'лист 1'!H93+'лист 1'!H95+'лист 1'!H173+'лист 1'!H175+'лист 1'!H289+'лист 1'!H328+'лист 1'!H330+'лист 1'!H351+'лист 1'!H353+'лист 1'!H363+'лист 1'!H373+'лист 1'!H375+'лист 1'!H377+'лист 1'!H379+'лист 1'!H385+'лист 1'!H398+'лист 1'!H415+'лист 1'!H428+'лист 1'!H462+'лист 1'!H475+'лист 1'!H479+'лист 1'!H494+'лист 1'!H501+'лист 1'!H514+'лист 1'!H528+'лист 1'!H531+'лист 1'!H534+'лист 1'!H553+'лист 1'!H649</f>
        <v>627676063</v>
      </c>
      <c r="E7" s="146">
        <f>'лист 1'!I25+'лист 1'!I42+'лист 1'!I44+'лист 1'!I48+'лист 1'!I50+'лист 1'!I52+'лист 1'!I54+'лист 1'!I93+'лист 1'!I95+'лист 1'!I173+'лист 1'!I175+'лист 1'!I289+'лист 1'!I328+'лист 1'!I330+'лист 1'!I351+'лист 1'!I353+'лист 1'!I363+'лист 1'!I373+'лист 1'!I375+'лист 1'!I377+'лист 1'!I379+'лист 1'!I385+'лист 1'!I398+'лист 1'!I415+'лист 1'!I428+'лист 1'!I462+'лист 1'!I475+'лист 1'!I479+'лист 1'!I494+'лист 1'!I501+'лист 1'!I514+'лист 1'!I528+'лист 1'!I531+'лист 1'!I534+'лист 1'!I553+'лист 1'!I649</f>
        <v>903087596</v>
      </c>
      <c r="F7" s="147">
        <f>IF(D7=0,0,(E7/D7)*100)</f>
        <v>143.8779729282109</v>
      </c>
      <c r="G7" s="146">
        <f>E7-D7</f>
        <v>275411533</v>
      </c>
      <c r="H7" s="146">
        <f>'лист 1'!L25+'лист 1'!L42+'лист 1'!L44+'лист 1'!L48+'лист 1'!L50+'лист 1'!L52+'лист 1'!L93+'лист 1'!L95+'лист 1'!L173+'лист 1'!L175+'лист 1'!L289+'лист 1'!L328+'лист 1'!L330+'лист 1'!L385+'лист 1'!L398+'лист 1'!L415+'лист 1'!L428+'лист 1'!L462+'лист 1'!L475+'лист 1'!L479+'лист 1'!L494+'лист 1'!L514+'лист 1'!L531+'лист 1'!L534+'лист 1'!L553</f>
        <v>6816838904</v>
      </c>
      <c r="J7" s="148"/>
      <c r="K7" s="148"/>
    </row>
    <row r="8" spans="1:8" ht="15.75" customHeight="1">
      <c r="A8" s="149" t="s">
        <v>17</v>
      </c>
      <c r="B8" s="150">
        <f>'лист 1'!D26+'лист 1'!D43+'лист 1'!D45+'лист 1'!D49+'лист 1'!D51+'лист 1'!D53+'лист 1'!D94+'лист 1'!D96+'лист 1'!D174+'лист 1'!D176+'лист 1'!D290+'лист 1'!D329+'лист 1'!D331+'лист 1'!D352+'лист 1'!D354+'лист 1'!D364+'лист 1'!D374+'лист 1'!D376+'лист 1'!D378+'лист 1'!D380+'лист 1'!D399+'лист 1'!D429+'лист 1'!D476+'лист 1'!D480+'лист 1'!D495+'лист 1'!D502+'лист 1'!D515+'лист 1'!D554+'лист 1'!D650</f>
        <v>4442277286</v>
      </c>
      <c r="C8" s="150">
        <f>'лист 1'!G26+'лист 1'!G43+'лист 1'!G45+'лист 1'!G49+'лист 1'!G51+'лист 1'!G53+'лист 1'!G94+'лист 1'!G96+'лист 1'!G174+'лист 1'!G176+'лист 1'!G290+'лист 1'!G329+'лист 1'!G331+'лист 1'!G352+'лист 1'!G354+'лист 1'!G364+'лист 1'!G374+'лист 1'!G376+'лист 1'!G378+'лист 1'!G380+'лист 1'!G399+'лист 1'!G429+'лист 1'!G476+'лист 1'!G480+'лист 1'!G495+'лист 1'!G502+'лист 1'!G515+'лист 1'!G554+'лист 1'!G650</f>
        <v>385680018</v>
      </c>
      <c r="D8" s="150">
        <f>'лист 1'!H26+'лист 1'!H43+'лист 1'!H45+'лист 1'!H49+'лист 1'!H51+'лист 1'!H53+'лист 1'!H94+'лист 1'!H96+'лист 1'!H174+'лист 1'!H176+'лист 1'!H290+'лист 1'!H329+'лист 1'!H331+'лист 1'!H352+'лист 1'!H354+'лист 1'!H364+'лист 1'!H374+'лист 1'!H376+'лист 1'!H378+'лист 1'!H380+'лист 1'!H399+'лист 1'!H429+'лист 1'!H476+'лист 1'!H480+'лист 1'!H495+'лист 1'!H502+'лист 1'!H515+'лист 1'!H554+'лист 1'!H650</f>
        <v>302161582</v>
      </c>
      <c r="E8" s="150">
        <f>'лист 1'!I26+'лист 1'!I43+'лист 1'!I45+'лист 1'!I49+'лист 1'!I51+'лист 1'!I53+'лист 1'!I94+'лист 1'!I96+'лист 1'!I174+'лист 1'!I176+'лист 1'!I290+'лист 1'!I329+'лист 1'!I331+'лист 1'!I352+'лист 1'!I354+'лист 1'!I364+'лист 1'!I374+'лист 1'!I376+'лист 1'!I378+'лист 1'!I380+'лист 1'!I399+'лист 1'!I429+'лист 1'!I476+'лист 1'!I480+'лист 1'!I495+'лист 1'!I502+'лист 1'!I515+'лист 1'!I554+'лист 1'!I650</f>
        <v>448777955</v>
      </c>
      <c r="F8" s="151">
        <f>IF(D8=0,0,(E8/D8)*100)</f>
        <v>148.52250641181777</v>
      </c>
      <c r="G8" s="150">
        <f aca="true" t="shared" si="0" ref="G8:G22">E8-D8</f>
        <v>146616373</v>
      </c>
      <c r="H8" s="152"/>
    </row>
    <row r="9" spans="1:8" ht="15.75" customHeight="1">
      <c r="A9" s="153" t="s">
        <v>22</v>
      </c>
      <c r="B9" s="150">
        <f>'лист 1'!D27+'лист 1'!D55+'лист 1'!D97+'лист 1'!D291+'лист 1'!D332+'лист 1'!D355+'лист 1'!D365+'лист 1'!D386+'лист 1'!D400+'лист 1'!D416+'лист 1'!D430+'лист 1'!D463+'лист 1'!D477+'лист 1'!D503+'лист 1'!D529+'лист 1'!D532+'лист 1'!D535+'лист 1'!D555</f>
        <v>4340834391</v>
      </c>
      <c r="C9" s="150">
        <f>'лист 1'!G27+'лист 1'!G55+'лист 1'!G97+'лист 1'!G291+'лист 1'!G332+'лист 1'!G355+'лист 1'!G365+'лист 1'!G386+'лист 1'!G400+'лист 1'!G416+'лист 1'!G430+'лист 1'!G463+'лист 1'!G477+'лист 1'!G503+'лист 1'!G529+'лист 1'!G532+'лист 1'!G535+'лист 1'!G555</f>
        <v>359851156</v>
      </c>
      <c r="D9" s="150">
        <f>'лист 1'!H27+'лист 1'!H55+'лист 1'!H97+'лист 1'!H291+'лист 1'!H332+'лист 1'!H355+'лист 1'!H365+'лист 1'!H386+'лист 1'!H400+'лист 1'!H416+'лист 1'!H430+'лист 1'!H463+'лист 1'!H477+'лист 1'!H503+'лист 1'!H529+'лист 1'!H532+'лист 1'!H535+'лист 1'!H555</f>
        <v>325514481</v>
      </c>
      <c r="E9" s="150">
        <f>'лист 1'!I27+'лист 1'!I55+'лист 1'!I97+'лист 1'!I291+'лист 1'!I332+'лист 1'!I355+'лист 1'!I365+'лист 1'!I386+'лист 1'!I400+'лист 1'!I416+'лист 1'!I430+'лист 1'!I463+'лист 1'!I477+'лист 1'!I503+'лист 1'!I529+'лист 1'!I532+'лист 1'!I535+'лист 1'!I555</f>
        <v>454309641</v>
      </c>
      <c r="F9" s="151">
        <f>IF(D9=0,0,(E9/D9)*100)</f>
        <v>139.56664527007632</v>
      </c>
      <c r="G9" s="150">
        <f t="shared" si="0"/>
        <v>128795160</v>
      </c>
      <c r="H9" s="152"/>
    </row>
    <row r="10" spans="1:8" ht="15.75" customHeight="1">
      <c r="A10" s="154" t="s">
        <v>23</v>
      </c>
      <c r="B10" s="152">
        <f>'лист 1'!D28+'лист 1'!D56+'лист 1'!D98+'лист 1'!D292+'лист 1'!D333+'лист 1'!D356+'лист 1'!D366+'лист 1'!D387+'лист 1'!D401+'лист 1'!D417+'лист 1'!D431+'лист 1'!D464+'лист 1'!D478+'лист 1'!D504+'лист 1'!D530+'лист 1'!D533+'лист 1'!D536+'лист 1'!D556</f>
        <v>613752963</v>
      </c>
      <c r="C10" s="152">
        <f>'лист 1'!G28+'лист 1'!G56+'лист 1'!G98+'лист 1'!G292+'лист 1'!G333+'лист 1'!G356+'лист 1'!G366+'лист 1'!G387+'лист 1'!G401+'лист 1'!G417+'лист 1'!G431+'лист 1'!G464+'лист 1'!G478+'лист 1'!G504+'лист 1'!G530+'лист 1'!G533+'лист 1'!G536+'лист 1'!G556</f>
        <v>49402678</v>
      </c>
      <c r="D10" s="152">
        <f>'лист 1'!H28+'лист 1'!H56+'лист 1'!H98+'лист 1'!H292+'лист 1'!H333+'лист 1'!H356+'лист 1'!H366+'лист 1'!H387+'лист 1'!H401+'лист 1'!H417+'лист 1'!H431+'лист 1'!H464+'лист 1'!H478+'лист 1'!H504+'лист 1'!H530+'лист 1'!H533+'лист 1'!H536+'лист 1'!H556</f>
        <v>53224337</v>
      </c>
      <c r="E10" s="152">
        <f>'лист 1'!I28+'лист 1'!I56+'лист 1'!I98+'лист 1'!I292+'лист 1'!I333+'лист 1'!I356+'лист 1'!I366+'лист 1'!I387+'лист 1'!I401+'лист 1'!I417+'лист 1'!I431+'лист 1'!I464+'лист 1'!I478+'лист 1'!I504+'лист 1'!I530+'лист 1'!I533+'лист 1'!I536+'лист 1'!I556</f>
        <v>87129654</v>
      </c>
      <c r="F10" s="155">
        <f>IF(D10=0,0,(E10/D10)*100)</f>
        <v>163.70265730130185</v>
      </c>
      <c r="G10" s="152">
        <f t="shared" si="0"/>
        <v>33905317</v>
      </c>
      <c r="H10" s="152"/>
    </row>
    <row r="11" spans="1:8" ht="33" customHeight="1">
      <c r="A11" s="156" t="s">
        <v>267</v>
      </c>
      <c r="B11" s="157">
        <f>'лист 1'!D223+'лист 1'!D233+'лист 1'!D243+'лист 1'!D525+'лист 1'!D570</f>
        <v>550971470</v>
      </c>
      <c r="C11" s="157">
        <f>'лист 1'!G223+'лист 1'!G233+'лист 1'!G243+'лист 1'!G525+'лист 1'!G570</f>
        <v>74608047</v>
      </c>
      <c r="D11" s="157">
        <f>'лист 1'!H223+'лист 1'!H233+'лист 1'!H243+'лист 1'!H525+'лист 1'!H570</f>
        <v>54318435</v>
      </c>
      <c r="E11" s="157">
        <f>'лист 1'!I223+'лист 1'!I233+'лист 1'!I243+'лист 1'!I525+'лист 1'!I570</f>
        <v>11772802</v>
      </c>
      <c r="F11" s="158">
        <f>IF(D11=0,0,(E11/D11)*100)</f>
        <v>21.673676717674212</v>
      </c>
      <c r="G11" s="146">
        <f t="shared" si="0"/>
        <v>-42545633</v>
      </c>
      <c r="H11" s="157">
        <f>'лист 1'!L223+'лист 1'!L233+'лист 1'!L243+'лист 1'!L525+'лист 1'!L570</f>
        <v>552365860</v>
      </c>
    </row>
    <row r="12" spans="1:8" ht="15.75" customHeight="1">
      <c r="A12" s="159" t="s">
        <v>17</v>
      </c>
      <c r="B12" s="160" t="s">
        <v>41</v>
      </c>
      <c r="C12" s="160" t="s">
        <v>41</v>
      </c>
      <c r="D12" s="160" t="s">
        <v>41</v>
      </c>
      <c r="E12" s="160" t="s">
        <v>41</v>
      </c>
      <c r="F12" s="161" t="s">
        <v>41</v>
      </c>
      <c r="G12" s="150" t="s">
        <v>41</v>
      </c>
      <c r="H12" s="162"/>
    </row>
    <row r="13" spans="1:8" ht="15.75" customHeight="1">
      <c r="A13" s="163" t="s">
        <v>22</v>
      </c>
      <c r="B13" s="160">
        <f>'лист 1'!D224+'лист 1'!D234+'лист 1'!D244+'лист 1'!D526+'лист 1'!D571</f>
        <v>550971470</v>
      </c>
      <c r="C13" s="160">
        <f>'лист 1'!G224+'лист 1'!G234+'лист 1'!G244+'лист 1'!G526+'лист 1'!G571</f>
        <v>74608047</v>
      </c>
      <c r="D13" s="160">
        <f>'лист 1'!H224+'лист 1'!H234+'лист 1'!H244+'лист 1'!H526+'лист 1'!H571</f>
        <v>54318435</v>
      </c>
      <c r="E13" s="160">
        <f>'лист 1'!I224+'лист 1'!I234+'лист 1'!I244+'лист 1'!I526+'лист 1'!I571</f>
        <v>11772802</v>
      </c>
      <c r="F13" s="151">
        <f>IF(D13=0,0,(E13/D13)*100)</f>
        <v>21.673676717674212</v>
      </c>
      <c r="G13" s="150">
        <f t="shared" si="0"/>
        <v>-42545633</v>
      </c>
      <c r="H13" s="162"/>
    </row>
    <row r="14" spans="1:8" ht="15.75" customHeight="1">
      <c r="A14" s="164" t="s">
        <v>23</v>
      </c>
      <c r="B14" s="162">
        <f>'лист 1'!D225+'лист 1'!D235+'лист 1'!D245+'лист 1'!D527+'лист 1'!D572</f>
        <v>30907842</v>
      </c>
      <c r="C14" s="162">
        <f>'лист 1'!G225+'лист 1'!G235+'лист 1'!G245+'лист 1'!G527+'лист 1'!G572</f>
        <v>3522488</v>
      </c>
      <c r="D14" s="162">
        <f>'лист 1'!H225+'лист 1'!H235+'лист 1'!H245+'лист 1'!H527+'лист 1'!H572</f>
        <v>3013835</v>
      </c>
      <c r="E14" s="162">
        <f>'лист 1'!I225+'лист 1'!I235+'лист 1'!I245+'лист 1'!I527+'лист 1'!I572</f>
        <v>1245632</v>
      </c>
      <c r="F14" s="155">
        <f>IF(D14=0,0,(E14/D14)*100)</f>
        <v>41.33046434194307</v>
      </c>
      <c r="G14" s="152">
        <f t="shared" si="0"/>
        <v>-1768203</v>
      </c>
      <c r="H14" s="162"/>
    </row>
    <row r="15" spans="1:8" ht="31.5" customHeight="1">
      <c r="A15" s="156" t="s">
        <v>268</v>
      </c>
      <c r="B15" s="157">
        <f>'лист 1'!D207+'лист 1'!D246+'лист 1'!D282+'лист 1'!D537+'лист 1'!D583</f>
        <v>127573631</v>
      </c>
      <c r="C15" s="157">
        <f>'лист 1'!G207+'лист 1'!G246+'лист 1'!G282+'лист 1'!G537+'лист 1'!G583</f>
        <v>18204088</v>
      </c>
      <c r="D15" s="157">
        <f>'лист 1'!H207+'лист 1'!H246+'лист 1'!H282+'лист 1'!H537+'лист 1'!H583</f>
        <v>9932497</v>
      </c>
      <c r="E15" s="157">
        <f>'лист 1'!I207+'лист 1'!I246+'лист 1'!I282+'лист 1'!I537+'лист 1'!I583</f>
        <v>6352607</v>
      </c>
      <c r="F15" s="158">
        <f>IF(D15=0,0,(E15/D15)*100)</f>
        <v>63.95780436681733</v>
      </c>
      <c r="G15" s="146">
        <f t="shared" si="0"/>
        <v>-3579890</v>
      </c>
      <c r="H15" s="157">
        <f>'лист 1'!L207+'лист 1'!L246+'лист 1'!L282+'лист 1'!L537+'лист 1'!L583</f>
        <v>46334229</v>
      </c>
    </row>
    <row r="16" spans="1:8" ht="15.75" customHeight="1">
      <c r="A16" s="159" t="s">
        <v>17</v>
      </c>
      <c r="B16" s="160" t="s">
        <v>41</v>
      </c>
      <c r="C16" s="160" t="s">
        <v>41</v>
      </c>
      <c r="D16" s="160" t="s">
        <v>41</v>
      </c>
      <c r="E16" s="160" t="s">
        <v>41</v>
      </c>
      <c r="F16" s="161" t="s">
        <v>41</v>
      </c>
      <c r="G16" s="150" t="s">
        <v>41</v>
      </c>
      <c r="H16" s="162"/>
    </row>
    <row r="17" spans="1:8" ht="15.75" customHeight="1">
      <c r="A17" s="163" t="s">
        <v>22</v>
      </c>
      <c r="B17" s="160">
        <f>'лист 1'!D208+'лист 1'!D247+'лист 1'!D283+'лист 1'!D538+'лист 1'!D584</f>
        <v>127573631</v>
      </c>
      <c r="C17" s="160">
        <f>'лист 1'!G208+'лист 1'!G247+'лист 1'!G283+'лист 1'!G538+'лист 1'!G584</f>
        <v>18204088</v>
      </c>
      <c r="D17" s="160">
        <f>'лист 1'!H208+'лист 1'!H247+'лист 1'!H283+'лист 1'!H538+'лист 1'!H584</f>
        <v>9932497</v>
      </c>
      <c r="E17" s="160">
        <f>'лист 1'!I208+'лист 1'!I247+'лист 1'!I283+'лист 1'!I538+'лист 1'!I584</f>
        <v>6352607</v>
      </c>
      <c r="F17" s="151">
        <f aca="true" t="shared" si="1" ref="F17:F22">IF(D17=0,0,(E17/D17)*100)</f>
        <v>63.95780436681733</v>
      </c>
      <c r="G17" s="150">
        <f t="shared" si="0"/>
        <v>-3579890</v>
      </c>
      <c r="H17" s="162"/>
    </row>
    <row r="18" spans="1:8" ht="15.75" customHeight="1">
      <c r="A18" s="164" t="s">
        <v>23</v>
      </c>
      <c r="B18" s="162">
        <f>'лист 1'!D209+'лист 1'!D248+'лист 1'!D284+'лист 1'!D539+'лист 1'!D585</f>
        <v>111925982</v>
      </c>
      <c r="C18" s="162">
        <f>'лист 1'!G209+'лист 1'!G248+'лист 1'!G284+'лист 1'!G539+'лист 1'!G585</f>
        <v>15436550</v>
      </c>
      <c r="D18" s="162">
        <f>'лист 1'!H209+'лист 1'!H248+'лист 1'!H284+'лист 1'!H539+'лист 1'!H585</f>
        <v>9089968</v>
      </c>
      <c r="E18" s="162">
        <f>'лист 1'!I209+'лист 1'!I248+'лист 1'!I284+'лист 1'!I539+'лист 1'!I585</f>
        <v>5523607</v>
      </c>
      <c r="F18" s="155">
        <f t="shared" si="1"/>
        <v>60.76596749295488</v>
      </c>
      <c r="G18" s="152">
        <f t="shared" si="0"/>
        <v>-3566361</v>
      </c>
      <c r="H18" s="162"/>
    </row>
    <row r="19" spans="1:8" ht="50.25" customHeight="1">
      <c r="A19" s="156" t="s">
        <v>269</v>
      </c>
      <c r="B19" s="157">
        <f>B20+B21</f>
        <v>253552784</v>
      </c>
      <c r="C19" s="157">
        <f>C20+C21</f>
        <v>45657901</v>
      </c>
      <c r="D19" s="157">
        <f>D20+D21</f>
        <v>11621010</v>
      </c>
      <c r="E19" s="146">
        <f>E20+E21</f>
        <v>10114312</v>
      </c>
      <c r="F19" s="158">
        <f t="shared" si="1"/>
        <v>87.03470696608987</v>
      </c>
      <c r="G19" s="146">
        <f t="shared" si="0"/>
        <v>-1506698</v>
      </c>
      <c r="H19" s="157">
        <v>230271695</v>
      </c>
    </row>
    <row r="20" spans="1:8" ht="15.75" customHeight="1">
      <c r="A20" s="159" t="s">
        <v>17</v>
      </c>
      <c r="B20" s="160">
        <f>'лист 1'!D39+'лист 1'!D316+'лист 1'!D482</f>
        <v>35454507</v>
      </c>
      <c r="C20" s="150">
        <f>'лист 1'!G39+'лист 1'!G316+'лист 1'!G482</f>
        <v>2940612</v>
      </c>
      <c r="D20" s="150">
        <f>'лист 1'!H39+'лист 1'!H316+'лист 1'!H482</f>
        <v>3456896</v>
      </c>
      <c r="E20" s="150">
        <f>'лист 1'!I316+'лист 1'!I39+'лист 1'!I482</f>
        <v>3121280</v>
      </c>
      <c r="F20" s="151">
        <f t="shared" si="1"/>
        <v>90.29140593179547</v>
      </c>
      <c r="G20" s="150">
        <f t="shared" si="0"/>
        <v>-335616</v>
      </c>
      <c r="H20" s="162"/>
    </row>
    <row r="21" spans="1:8" ht="15.75" customHeight="1">
      <c r="A21" s="163" t="s">
        <v>22</v>
      </c>
      <c r="B21" s="160">
        <v>218098277</v>
      </c>
      <c r="C21" s="150">
        <v>42717289</v>
      </c>
      <c r="D21" s="150">
        <v>8164114</v>
      </c>
      <c r="E21" s="150">
        <v>6993032</v>
      </c>
      <c r="F21" s="151">
        <f t="shared" si="1"/>
        <v>85.65573680132344</v>
      </c>
      <c r="G21" s="150">
        <f t="shared" si="0"/>
        <v>-1171082</v>
      </c>
      <c r="H21" s="162"/>
    </row>
    <row r="22" spans="1:8" ht="15.75" customHeight="1">
      <c r="A22" s="164" t="s">
        <v>23</v>
      </c>
      <c r="B22" s="162">
        <v>97084406</v>
      </c>
      <c r="C22" s="152">
        <v>19275842</v>
      </c>
      <c r="D22" s="152">
        <v>3041133</v>
      </c>
      <c r="E22" s="152">
        <v>3060119</v>
      </c>
      <c r="F22" s="155">
        <f t="shared" si="1"/>
        <v>100.62430679618419</v>
      </c>
      <c r="G22" s="152">
        <f t="shared" si="0"/>
        <v>18986</v>
      </c>
      <c r="H22" s="162"/>
    </row>
    <row r="23" ht="12.75">
      <c r="A23" s="132" t="s">
        <v>264</v>
      </c>
    </row>
    <row r="24" ht="12.75">
      <c r="A24" s="132" t="s">
        <v>264</v>
      </c>
    </row>
  </sheetData>
  <sheetProtection selectLockedCells="1" selectUnlockedCells="1"/>
  <mergeCells count="11">
    <mergeCell ref="G1:H1"/>
    <mergeCell ref="A2:H2"/>
    <mergeCell ref="A5:A6"/>
    <mergeCell ref="B5:E5"/>
    <mergeCell ref="F5:F6"/>
    <mergeCell ref="G5:G6"/>
    <mergeCell ref="H5:H6"/>
    <mergeCell ref="H8:H10"/>
    <mergeCell ref="H12:H14"/>
    <mergeCell ref="H16:H18"/>
    <mergeCell ref="H20:H22"/>
  </mergeCells>
  <printOptions/>
  <pageMargins left="0.9840277777777777" right="0.7875" top="0.39305555555555555" bottom="0.5902777777777778" header="0.19652777777777777" footer="0.5118055555555555"/>
  <pageSetup horizontalDpi="300" verticalDpi="300" orientation="landscape" paperSize="9" scale="80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5.25390625" style="132" customWidth="1"/>
    <col min="2" max="2" width="57.625" style="132" customWidth="1"/>
    <col min="3" max="6" width="15.75390625" style="132" customWidth="1"/>
    <col min="7" max="7" width="10.75390625" style="132" customWidth="1"/>
    <col min="8" max="8" width="15.75390625" style="132" customWidth="1"/>
    <col min="9" max="9" width="13.25390625" style="132" customWidth="1"/>
    <col min="10" max="10" width="11.25390625" style="132" customWidth="1"/>
    <col min="11" max="16384" width="8.875" style="132" customWidth="1"/>
  </cols>
  <sheetData>
    <row r="1" spans="1:8" ht="18" customHeight="1">
      <c r="A1" s="165"/>
      <c r="B1" s="165"/>
      <c r="E1" s="139"/>
      <c r="F1" s="139"/>
      <c r="G1" s="134" t="s">
        <v>1</v>
      </c>
      <c r="H1" s="134"/>
    </row>
    <row r="2" spans="1:2" ht="12.75">
      <c r="A2" s="165"/>
      <c r="B2" s="166"/>
    </row>
    <row r="3" spans="1:8" ht="14.25" customHeight="1">
      <c r="A3" s="165"/>
      <c r="B3" s="135" t="s">
        <v>3</v>
      </c>
      <c r="C3" s="135"/>
      <c r="D3" s="135"/>
      <c r="E3" s="135"/>
      <c r="F3" s="135"/>
      <c r="G3" s="135"/>
      <c r="H3" s="135"/>
    </row>
    <row r="4" spans="1:8" ht="15.75" customHeight="1">
      <c r="A4" s="165"/>
      <c r="B4" s="167"/>
      <c r="G4" s="168"/>
      <c r="H4" s="139" t="s">
        <v>5</v>
      </c>
    </row>
    <row r="5" spans="1:8" ht="18.75" customHeight="1">
      <c r="A5" s="169" t="s">
        <v>270</v>
      </c>
      <c r="B5" s="170" t="s">
        <v>271</v>
      </c>
      <c r="C5" s="141" t="s">
        <v>7</v>
      </c>
      <c r="D5" s="141"/>
      <c r="E5" s="141"/>
      <c r="F5" s="141"/>
      <c r="G5" s="142" t="s">
        <v>265</v>
      </c>
      <c r="H5" s="142" t="s">
        <v>9</v>
      </c>
    </row>
    <row r="6" spans="1:8" ht="42" customHeight="1">
      <c r="A6" s="169"/>
      <c r="B6" s="169"/>
      <c r="C6" s="143" t="s">
        <v>12</v>
      </c>
      <c r="D6" s="144" t="s">
        <v>13</v>
      </c>
      <c r="E6" s="144" t="s">
        <v>14</v>
      </c>
      <c r="F6" s="144" t="s">
        <v>15</v>
      </c>
      <c r="G6" s="142"/>
      <c r="H6" s="142"/>
    </row>
    <row r="7" spans="1:10" ht="42" customHeight="1">
      <c r="A7" s="171"/>
      <c r="B7" s="172" t="s">
        <v>272</v>
      </c>
      <c r="C7" s="173"/>
      <c r="D7" s="173"/>
      <c r="E7" s="174"/>
      <c r="F7" s="174"/>
      <c r="G7" s="175"/>
      <c r="H7" s="176"/>
      <c r="I7" s="177"/>
      <c r="J7" s="148"/>
    </row>
    <row r="8" spans="1:10" ht="44.25" customHeight="1">
      <c r="A8" s="178">
        <v>2600</v>
      </c>
      <c r="B8" s="179" t="s">
        <v>273</v>
      </c>
      <c r="C8" s="173">
        <v>49511637</v>
      </c>
      <c r="D8" s="174">
        <v>3891310</v>
      </c>
      <c r="E8" s="174">
        <v>3407613</v>
      </c>
      <c r="F8" s="174">
        <v>5689988</v>
      </c>
      <c r="G8" s="175">
        <f>IF(E8=0,0,(F8/E8)*100)</f>
        <v>166.97870327411007</v>
      </c>
      <c r="H8" s="176">
        <f aca="true" t="shared" si="0" ref="H8:H16">F8-E8</f>
        <v>2282375</v>
      </c>
      <c r="I8" s="177"/>
      <c r="J8" s="148"/>
    </row>
    <row r="9" spans="1:10" ht="15.75" customHeight="1">
      <c r="A9" s="180"/>
      <c r="B9" s="181" t="s">
        <v>42</v>
      </c>
      <c r="C9" s="173"/>
      <c r="D9" s="174"/>
      <c r="E9" s="174"/>
      <c r="F9" s="174"/>
      <c r="G9" s="175"/>
      <c r="H9" s="176"/>
      <c r="I9" s="177"/>
      <c r="J9" s="148"/>
    </row>
    <row r="10" spans="1:10" ht="33" customHeight="1">
      <c r="A10" s="182">
        <v>2605</v>
      </c>
      <c r="B10" s="179" t="s">
        <v>274</v>
      </c>
      <c r="C10" s="183">
        <v>44258811</v>
      </c>
      <c r="D10" s="174">
        <v>3328154</v>
      </c>
      <c r="E10" s="174">
        <v>2672515</v>
      </c>
      <c r="F10" s="174">
        <v>5562902</v>
      </c>
      <c r="G10" s="175">
        <f>IF(E10=0,0,(F10/E10)*100)</f>
        <v>208.15232094113597</v>
      </c>
      <c r="H10" s="176">
        <f t="shared" si="0"/>
        <v>2890387</v>
      </c>
      <c r="I10" s="177"/>
      <c r="J10" s="148"/>
    </row>
    <row r="11" spans="1:10" ht="15.75" customHeight="1">
      <c r="A11" s="180"/>
      <c r="B11" s="184" t="s">
        <v>275</v>
      </c>
      <c r="C11" s="173"/>
      <c r="D11" s="174"/>
      <c r="E11" s="174"/>
      <c r="F11" s="174"/>
      <c r="G11" s="175"/>
      <c r="H11" s="176"/>
      <c r="I11" s="177"/>
      <c r="J11" s="148"/>
    </row>
    <row r="12" spans="1:10" ht="61.5" customHeight="1">
      <c r="A12" s="185">
        <v>2610</v>
      </c>
      <c r="B12" s="186" t="s">
        <v>276</v>
      </c>
      <c r="C12" s="187">
        <v>4321543</v>
      </c>
      <c r="D12" s="174">
        <v>714327</v>
      </c>
      <c r="E12" s="174">
        <v>191281</v>
      </c>
      <c r="F12" s="174">
        <v>388047</v>
      </c>
      <c r="G12" s="175">
        <f>IF(E12=0,0,(F12/E12)*100)</f>
        <v>202.86750905735542</v>
      </c>
      <c r="H12" s="176">
        <f t="shared" si="0"/>
        <v>196766</v>
      </c>
      <c r="I12" s="177"/>
      <c r="J12" s="148"/>
    </row>
    <row r="13" spans="1:10" ht="29.25" customHeight="1">
      <c r="A13" s="185">
        <v>2615</v>
      </c>
      <c r="B13" s="188" t="s">
        <v>277</v>
      </c>
      <c r="C13" s="187">
        <v>14941042</v>
      </c>
      <c r="D13" s="174">
        <v>608905</v>
      </c>
      <c r="E13" s="174">
        <v>422479</v>
      </c>
      <c r="F13" s="174">
        <v>937075</v>
      </c>
      <c r="G13" s="175">
        <f>IF(E13=0,0,(F13/E13)*100)</f>
        <v>221.80392398202042</v>
      </c>
      <c r="H13" s="176">
        <f t="shared" si="0"/>
        <v>514596</v>
      </c>
      <c r="I13" s="177"/>
      <c r="J13" s="148"/>
    </row>
    <row r="14" spans="1:10" ht="107.25" customHeight="1">
      <c r="A14" s="185">
        <v>2620</v>
      </c>
      <c r="B14" s="186" t="s">
        <v>278</v>
      </c>
      <c r="C14" s="187">
        <v>3471039</v>
      </c>
      <c r="D14" s="174">
        <v>367954</v>
      </c>
      <c r="E14" s="174">
        <v>383053</v>
      </c>
      <c r="F14" s="174">
        <v>407194</v>
      </c>
      <c r="G14" s="175">
        <f>IF(E14=0,0,(F14/E14)*100)</f>
        <v>106.30226104481626</v>
      </c>
      <c r="H14" s="176">
        <f t="shared" si="0"/>
        <v>24141</v>
      </c>
      <c r="I14" s="177"/>
      <c r="J14" s="148"/>
    </row>
    <row r="15" spans="1:10" ht="29.25" customHeight="1">
      <c r="A15" s="182">
        <v>2630</v>
      </c>
      <c r="B15" s="188" t="s">
        <v>279</v>
      </c>
      <c r="C15" s="187">
        <v>6002</v>
      </c>
      <c r="D15" s="174">
        <v>715</v>
      </c>
      <c r="E15" s="174">
        <v>1039</v>
      </c>
      <c r="F15" s="174">
        <v>574</v>
      </c>
      <c r="G15" s="175">
        <f>IF(E15=0,0,(F15/E15)*100)</f>
        <v>55.24542829643888</v>
      </c>
      <c r="H15" s="176">
        <f t="shared" si="0"/>
        <v>-465</v>
      </c>
      <c r="I15" s="177"/>
      <c r="J15" s="148"/>
    </row>
    <row r="16" spans="1:10" ht="29.25" customHeight="1">
      <c r="A16" s="182">
        <v>2640</v>
      </c>
      <c r="B16" s="188" t="s">
        <v>280</v>
      </c>
      <c r="C16" s="187">
        <v>21519185</v>
      </c>
      <c r="D16" s="174">
        <v>1636253</v>
      </c>
      <c r="E16" s="174">
        <v>1674663</v>
      </c>
      <c r="F16" s="174">
        <v>3830012</v>
      </c>
      <c r="G16" s="175">
        <f>IF(E16=0,0,(F16/E16)*100)</f>
        <v>228.7034466038839</v>
      </c>
      <c r="H16" s="176">
        <f t="shared" si="0"/>
        <v>2155349</v>
      </c>
      <c r="I16" s="177"/>
      <c r="J16" s="148"/>
    </row>
    <row r="17" s="189" customFormat="1" ht="30" customHeight="1">
      <c r="B17" s="190"/>
    </row>
    <row r="18" s="189" customFormat="1" ht="57.75" customHeight="1">
      <c r="B18" s="190"/>
    </row>
    <row r="19" s="189" customFormat="1" ht="27" customHeight="1">
      <c r="B19" s="190"/>
    </row>
    <row r="20" s="189" customFormat="1" ht="12.75">
      <c r="B20" s="191"/>
    </row>
    <row r="21" s="189" customFormat="1" ht="84.75" customHeight="1">
      <c r="B21" s="190"/>
    </row>
    <row r="22" s="189" customFormat="1" ht="12.75"/>
    <row r="23" s="189" customFormat="1" ht="27" customHeight="1">
      <c r="B23" s="190"/>
    </row>
    <row r="24" s="189" customFormat="1" ht="12.75"/>
    <row r="25" s="189" customFormat="1" ht="12.75"/>
    <row r="26" s="189" customFormat="1" ht="12.75"/>
    <row r="27" s="189" customFormat="1" ht="12.75"/>
    <row r="28" s="189" customFormat="1" ht="12.75"/>
    <row r="29" s="189" customFormat="1" ht="12.75">
      <c r="B29" s="191"/>
    </row>
    <row r="30" s="189" customFormat="1" ht="28.5" customHeight="1">
      <c r="B30" s="190"/>
    </row>
    <row r="31" s="189" customFormat="1" ht="12.75">
      <c r="B31" s="191"/>
    </row>
    <row r="32" s="189" customFormat="1" ht="12.75"/>
    <row r="33" ht="12.75">
      <c r="A33" s="132" t="s">
        <v>264</v>
      </c>
    </row>
    <row r="34" ht="12.75">
      <c r="A34" s="132" t="s">
        <v>264</v>
      </c>
    </row>
  </sheetData>
  <sheetProtection selectLockedCells="1" selectUnlockedCells="1"/>
  <mergeCells count="7">
    <mergeCell ref="G1:H1"/>
    <mergeCell ref="B3:H3"/>
    <mergeCell ref="A5:A6"/>
    <mergeCell ref="B5:B6"/>
    <mergeCell ref="C5:F5"/>
    <mergeCell ref="G5:G6"/>
    <mergeCell ref="H5:H6"/>
  </mergeCells>
  <printOptions/>
  <pageMargins left="0.9840277777777777" right="0.39375" top="0.39305555555555555" bottom="0.5902777777777778" header="0.19652777777777777" footer="0.5118055555555555"/>
  <pageSetup horizontalDpi="300" verticalDpi="300" orientation="landscape" paperSize="9" scale="80"/>
  <headerFooter alignWithMargins="0">
    <oddHeader>&amp;R-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user1</cp:lastModifiedBy>
  <cp:lastPrinted>2012-03-28T08:48:17Z</cp:lastPrinted>
  <dcterms:created xsi:type="dcterms:W3CDTF">2002-10-15T08:10:53Z</dcterms:created>
  <dcterms:modified xsi:type="dcterms:W3CDTF">2012-04-24T06:48:22Z</dcterms:modified>
  <cp:category/>
  <cp:version/>
  <cp:contentType/>
  <cp:contentStatus/>
</cp:coreProperties>
</file>