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7485" activeTab="0"/>
  </bookViews>
  <sheets>
    <sheet name="Таблица 1" sheetId="1" r:id="rId1"/>
    <sheet name="Таблица 2" sheetId="2" r:id="rId2"/>
  </sheets>
  <definedNames>
    <definedName name="_xlnm.Print_Titles" localSheetId="0">'Таблица 1'!$A:$A,'Таблица 1'!$3:$5</definedName>
    <definedName name="_xlnm.Print_Titles" localSheetId="1">'Таблица 2'!$A:$A,'Таблица 2'!$3:$5</definedName>
    <definedName name="_xlnm.Print_Area" localSheetId="0">'Таблица 1'!$A$1:$O$114</definedName>
  </definedNames>
  <calcPr fullCalcOnLoad="1"/>
</workbook>
</file>

<file path=xl/sharedStrings.xml><?xml version="1.0" encoding="utf-8"?>
<sst xmlns="http://schemas.openxmlformats.org/spreadsheetml/2006/main" count="270" uniqueCount="131">
  <si>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</si>
  <si>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</si>
  <si>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</si>
  <si>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</si>
  <si>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</si>
  <si>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</si>
  <si>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36 - Тверская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</si>
  <si>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</si>
  <si>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</si>
  <si>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</si>
  <si>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</si>
  <si>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</si>
  <si>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</si>
  <si>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</si>
  <si>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</si>
  <si>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</si>
  <si>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66 - Тульская область</t>
  </si>
  <si>
    <t>71 - Ярославская область</t>
  </si>
  <si>
    <t>73 - г. Москва</t>
  </si>
  <si>
    <t>2 - Северо-Западный федеральный округ</t>
  </si>
  <si>
    <t>06 - Республика Карелия</t>
  </si>
  <si>
    <t>07 -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</si>
  <si>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</si>
  <si>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</si>
  <si>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</si>
  <si>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</si>
  <si>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</si>
  <si>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</si>
  <si>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</si>
  <si>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г. Санкт-Петербург</t>
  </si>
  <si>
    <t>84 - Ненецкий АО</t>
  </si>
  <si>
    <t>3 - Южный федеральный округ</t>
  </si>
  <si>
    <t>03 - Республика Дагестан</t>
  </si>
  <si>
    <t>04 - Кабардино-Балкарская Республика</t>
  </si>
  <si>
    <t>05 - Республика Калмыкия</t>
  </si>
  <si>
    <t>10 - Республика Северная Осетия – Алания</t>
  </si>
  <si>
    <t>14 - Республика Ингушетия</t>
  </si>
  <si>
    <t>18 - Краснодарский край</t>
  </si>
  <si>
    <t>21 - Ставропольский край</t>
  </si>
  <si>
    <t>25 - Астраханская область</t>
  </si>
  <si>
    <t>29 - Волгоградская область</t>
  </si>
  <si>
    <t>58 - Ростовская область</t>
  </si>
  <si>
    <t>76 - Республика Адыгея (Адыгея)</t>
  </si>
  <si>
    <t>79 - Карачаево-Черкесская Республика</t>
  </si>
  <si>
    <t>94 - Чеченская республика</t>
  </si>
  <si>
    <t>4 - Приволжский федеральный округ</t>
  </si>
  <si>
    <t>01 - Республика Башкортостан</t>
  </si>
  <si>
    <t>08 - Республика Марий Эл</t>
  </si>
  <si>
    <t>09 - Республика Мордовия</t>
  </si>
  <si>
    <t>11 - Республика Татарстан (Татарстан)</t>
  </si>
  <si>
    <t>13 - Удмуртская Республика</t>
  </si>
  <si>
    <t>15 - Чувашская Республика – Чувашия</t>
  </si>
  <si>
    <t>32 - Нижегородская область</t>
  </si>
  <si>
    <t>40 - Кировская область</t>
  </si>
  <si>
    <t>42 - Самарская область</t>
  </si>
  <si>
    <t>53 - Оренбургская область</t>
  </si>
  <si>
    <t>55 - Пензенская область</t>
  </si>
  <si>
    <t>56 - Пермский край</t>
  </si>
  <si>
    <t>60 - Саратовская область</t>
  </si>
  <si>
    <t>68 - Ульяновская область</t>
  </si>
  <si>
    <t>5 -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</si>
  <si>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</si>
  <si>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</si>
  <si>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</si>
  <si>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</si>
  <si>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АО</t>
  </si>
  <si>
    <t>90 - Ямало-Ненецкий АО</t>
  </si>
  <si>
    <t>6 - Сибирский федеральный округ</t>
  </si>
  <si>
    <t>02 - Республика Бурятия</t>
  </si>
  <si>
    <t>12 - Республика Тыва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</si>
  <si>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</si>
  <si>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</si>
  <si>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</si>
  <si>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</si>
  <si>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</si>
  <si>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</si>
  <si>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</si>
  <si>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77 - Республика Алтай</t>
  </si>
  <si>
    <t>80 - Республика Хакасия</t>
  </si>
  <si>
    <t>7 -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</si>
  <si>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</si>
  <si>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</si>
  <si>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</si>
  <si>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</si>
  <si>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Камчатский край</t>
  </si>
  <si>
    <t>47 - Магаданская область</t>
  </si>
  <si>
    <t>61 - Сахалинская область</t>
  </si>
  <si>
    <t>78 - Еврейская АО</t>
  </si>
  <si>
    <t>88 - Чукотский АО</t>
  </si>
  <si>
    <t>Безвомездные поступления</t>
  </si>
  <si>
    <t>в том числе:</t>
  </si>
  <si>
    <t>Профицит</t>
  </si>
  <si>
    <t>Дефицит</t>
  </si>
  <si>
    <t>Итого</t>
  </si>
  <si>
    <t>Итого по Российской Федерации</t>
  </si>
  <si>
    <t>Доходы - всего</t>
  </si>
  <si>
    <t>Расходы - всего</t>
  </si>
  <si>
    <t>Дефицит / Профицит</t>
  </si>
  <si>
    <t>тыс. рублей</t>
  </si>
  <si>
    <t>91 - Забайкальский край</t>
  </si>
  <si>
    <t>8 - Северо-Кавказский федеральный округ</t>
  </si>
  <si>
    <t>Наименование</t>
  </si>
  <si>
    <t>Темп роста, %</t>
  </si>
  <si>
    <t>Изменение, тыс. рублей</t>
  </si>
  <si>
    <t>%</t>
  </si>
  <si>
    <t>Доля субъекта Федерации в собственных доходах округа,%</t>
  </si>
  <si>
    <t>Доля субъекта Федерации в собственных доходах по РФ,%</t>
  </si>
  <si>
    <t>Доля субъекта Федерации в расходах округа,%</t>
  </si>
  <si>
    <t>Доля субъекта Федерации в общих расходах РФ,%</t>
  </si>
  <si>
    <t>Доля субъекта Федерации в доходах округа,%</t>
  </si>
  <si>
    <t>Доля субъекта Федерации в общих доходах РФ,%</t>
  </si>
  <si>
    <t>изменение</t>
  </si>
  <si>
    <t>Таблица 2</t>
  </si>
  <si>
    <t>Северо-Западный федеральный округ</t>
  </si>
  <si>
    <t>Итого по округу</t>
  </si>
  <si>
    <t>Численность населения, тыс. чел.</t>
  </si>
  <si>
    <t>Доходы на душу населения, тыс. рублей</t>
  </si>
  <si>
    <t>2009 г.</t>
  </si>
  <si>
    <t>2010 г.</t>
  </si>
  <si>
    <t>Таблица 1</t>
  </si>
  <si>
    <t>Долговые обязательства субъектов Российской Федерации и муниципальных образований</t>
  </si>
  <si>
    <t>Основные показатели консолидированных бюджетов субъектов Российской Федерации на 01 апреля 2011 года</t>
  </si>
  <si>
    <t>на 01.04.2010 года</t>
  </si>
  <si>
    <t>на 01.05.2010 года</t>
  </si>
  <si>
    <t>на 01.05.2011 года</t>
  </si>
  <si>
    <t>Основные показатели консолидированных бюджетов субъектов Российской Федерации на 01 апреля 2010 и 2011 годов</t>
  </si>
  <si>
    <t>январь-март 2010 года</t>
  </si>
  <si>
    <t>январь-март 2011 года</t>
  </si>
  <si>
    <t>Доля безвозмездных поступлений в общих доходах, %</t>
  </si>
  <si>
    <t xml:space="preserve"> Итого доходов без учета безвозмездных поступлений (собственные доходы)</t>
  </si>
  <si>
    <t>в 1,4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</si>
</sst>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_ ;[Red]\-#,##0\ "/>
    <numFmt numFmtId="169" formatCode="0.0%"/>
    <numFmt numFmtId="170" formatCode="#,##0.000_ ;[Red]\-#,##0.000\ "/>
    <numFmt numFmtId="171" formatCode="#,##0.0_ ;\-#,##0.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165" fontId="1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48.875" style="3" customWidth="1"/>
    <col min="2" max="2" width="17.375" style="3" customWidth="1"/>
    <col min="3" max="4" width="12.875" style="3" customWidth="1"/>
    <col min="5" max="5" width="17.125" style="3" customWidth="1"/>
    <col min="6" max="6" width="16.625" style="3" customWidth="1"/>
    <col min="7" max="7" width="16.875" style="3" customWidth="1"/>
    <col min="8" max="8" width="14.75390625" style="3" customWidth="1"/>
    <col min="9" max="9" width="15.125" style="3" customWidth="1"/>
    <col min="10" max="10" width="16.875" style="3" customWidth="1"/>
    <col min="11" max="12" width="12.375" style="3" customWidth="1"/>
    <col min="13" max="13" width="16.00390625" style="3" customWidth="1"/>
    <col min="14" max="14" width="11.625" style="3" bestFit="1" customWidth="1"/>
    <col min="15" max="15" width="14.875" style="3" customWidth="1"/>
    <col min="16" max="16" width="14.875" style="3" hidden="1" customWidth="1"/>
    <col min="17" max="18" width="14.875" style="15" customWidth="1"/>
    <col min="19" max="16384" width="9.125" style="3" customWidth="1"/>
  </cols>
  <sheetData>
    <row r="1" spans="2:5" ht="18.75">
      <c r="B1" s="10" t="s">
        <v>121</v>
      </c>
      <c r="E1" s="10"/>
    </row>
    <row r="2" spans="2:5" ht="15.75">
      <c r="B2" s="3" t="s">
        <v>119</v>
      </c>
      <c r="E2" s="4" t="s">
        <v>98</v>
      </c>
    </row>
    <row r="3" spans="1:18" s="4" customFormat="1" ht="15.75" customHeight="1">
      <c r="A3" s="33" t="s">
        <v>101</v>
      </c>
      <c r="B3" s="34" t="s">
        <v>95</v>
      </c>
      <c r="C3" s="32" t="s">
        <v>109</v>
      </c>
      <c r="D3" s="32" t="s">
        <v>110</v>
      </c>
      <c r="E3" s="34" t="s">
        <v>89</v>
      </c>
      <c r="F3" s="34" t="s">
        <v>128</v>
      </c>
      <c r="G3" s="34" t="s">
        <v>129</v>
      </c>
      <c r="H3" s="32" t="s">
        <v>105</v>
      </c>
      <c r="I3" s="32" t="s">
        <v>106</v>
      </c>
      <c r="J3" s="34" t="s">
        <v>96</v>
      </c>
      <c r="K3" s="32" t="s">
        <v>107</v>
      </c>
      <c r="L3" s="32" t="s">
        <v>108</v>
      </c>
      <c r="M3" s="34" t="s">
        <v>97</v>
      </c>
      <c r="N3" s="32" t="s">
        <v>90</v>
      </c>
      <c r="O3" s="32"/>
      <c r="P3" s="20" t="s">
        <v>117</v>
      </c>
      <c r="Q3" s="20" t="s">
        <v>118</v>
      </c>
      <c r="R3" s="31" t="s">
        <v>116</v>
      </c>
    </row>
    <row r="4" spans="1:18" s="4" customFormat="1" ht="203.25" customHeight="1">
      <c r="A4" s="33"/>
      <c r="B4" s="34"/>
      <c r="C4" s="32"/>
      <c r="D4" s="32"/>
      <c r="E4" s="34"/>
      <c r="F4" s="34"/>
      <c r="G4" s="34"/>
      <c r="H4" s="32"/>
      <c r="I4" s="32"/>
      <c r="J4" s="34"/>
      <c r="K4" s="32"/>
      <c r="L4" s="32"/>
      <c r="M4" s="34"/>
      <c r="N4" s="1" t="s">
        <v>92</v>
      </c>
      <c r="O4" s="1" t="s">
        <v>91</v>
      </c>
      <c r="P4" s="27" t="s">
        <v>115</v>
      </c>
      <c r="Q4" s="27" t="s">
        <v>115</v>
      </c>
      <c r="R4" s="31"/>
    </row>
    <row r="5" spans="1:18" ht="15.75">
      <c r="A5" s="5"/>
      <c r="B5" s="6">
        <v>1</v>
      </c>
      <c r="C5" s="5">
        <v>2</v>
      </c>
      <c r="D5" s="6">
        <v>3</v>
      </c>
      <c r="E5" s="5">
        <v>4</v>
      </c>
      <c r="F5" s="6">
        <v>5</v>
      </c>
      <c r="G5" s="5">
        <v>6</v>
      </c>
      <c r="H5" s="6">
        <v>7</v>
      </c>
      <c r="I5" s="5">
        <v>8</v>
      </c>
      <c r="J5" s="6">
        <v>9</v>
      </c>
      <c r="K5" s="5">
        <v>10</v>
      </c>
      <c r="L5" s="6">
        <v>11</v>
      </c>
      <c r="M5" s="5">
        <v>12</v>
      </c>
      <c r="N5" s="6">
        <v>13</v>
      </c>
      <c r="O5" s="5">
        <v>14</v>
      </c>
      <c r="P5" s="6">
        <v>15</v>
      </c>
      <c r="Q5" s="5">
        <v>15</v>
      </c>
      <c r="R5" s="6">
        <v>16</v>
      </c>
    </row>
    <row r="6" spans="1:18" s="4" customFormat="1" ht="15.75">
      <c r="A6" s="7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/>
      <c r="R6" s="28"/>
    </row>
    <row r="7" spans="1:18" ht="15.75">
      <c r="A7" s="8" t="s">
        <v>1</v>
      </c>
      <c r="B7" s="11">
        <v>17496112.83388</v>
      </c>
      <c r="C7" s="11">
        <f>B7/$B$25*100</f>
        <v>3.0936819406924037</v>
      </c>
      <c r="D7" s="11">
        <f aca="true" t="shared" si="0" ref="D7:D70">B7/$B$105*100</f>
        <v>1.0671936250546843</v>
      </c>
      <c r="E7" s="11">
        <v>4273905.23529</v>
      </c>
      <c r="F7" s="11">
        <f>E7/B7*100</f>
        <v>24.42774161249053</v>
      </c>
      <c r="G7" s="11">
        <f>B7-E7</f>
        <v>13222207.59859</v>
      </c>
      <c r="H7" s="11">
        <f>G7/$G$25*100</f>
        <v>2.6468147520141243</v>
      </c>
      <c r="I7" s="11">
        <f>G7/$G$105*100</f>
        <v>1.016203426305639</v>
      </c>
      <c r="J7" s="11">
        <v>12085406.97872</v>
      </c>
      <c r="K7" s="11">
        <f>J7/$J$25*100</f>
        <v>3.2388535625340857</v>
      </c>
      <c r="L7" s="11">
        <f>J7/$J$105*100</f>
        <v>0.975513772705883</v>
      </c>
      <c r="M7" s="11">
        <f>B7-J7</f>
        <v>5410705.85516</v>
      </c>
      <c r="N7" s="11">
        <f aca="true" t="shared" si="1" ref="N7:N69">IF(M7&lt;0,M7,0)</f>
        <v>0</v>
      </c>
      <c r="O7" s="11">
        <f aca="true" t="shared" si="2" ref="O7:O69">IF(M7&gt;0,M7,0)</f>
        <v>5410705.85516</v>
      </c>
      <c r="P7" s="11">
        <v>1525</v>
      </c>
      <c r="Q7" s="29">
        <v>1530</v>
      </c>
      <c r="R7" s="29">
        <f>B7/Q7/1000</f>
        <v>11.435367865281044</v>
      </c>
    </row>
    <row r="8" spans="1:18" ht="15.75">
      <c r="A8" s="8" t="s">
        <v>2</v>
      </c>
      <c r="B8" s="11">
        <v>8461174.35316</v>
      </c>
      <c r="C8" s="11">
        <f aca="true" t="shared" si="3" ref="C8:C25">B8/$B$25*100</f>
        <v>1.4961141678700467</v>
      </c>
      <c r="D8" s="11">
        <f t="shared" si="0"/>
        <v>0.5160981422503824</v>
      </c>
      <c r="E8" s="11">
        <v>3880854.54292</v>
      </c>
      <c r="F8" s="11">
        <f aca="true" t="shared" si="4" ref="F8:F70">E8/B8*100</f>
        <v>45.86661828414652</v>
      </c>
      <c r="G8" s="11">
        <f aca="true" t="shared" si="5" ref="G8:G69">B8-E8</f>
        <v>4580319.81024</v>
      </c>
      <c r="H8" s="11">
        <f aca="true" t="shared" si="6" ref="H8:H25">G8/$G$25*100</f>
        <v>0.9168860761177714</v>
      </c>
      <c r="I8" s="11">
        <f aca="true" t="shared" si="7" ref="I8:I70">G8/$G$105*100</f>
        <v>0.35202417221446713</v>
      </c>
      <c r="J8" s="11">
        <v>7009294.059760001</v>
      </c>
      <c r="K8" s="11">
        <f aca="true" t="shared" si="8" ref="K8:K25">J8/$J$25*100</f>
        <v>1.8784702142241902</v>
      </c>
      <c r="L8" s="11">
        <f aca="true" t="shared" si="9" ref="L8:L70">J8/$J$105*100</f>
        <v>0.5657784553123596</v>
      </c>
      <c r="M8" s="11">
        <f aca="true" t="shared" si="10" ref="M8:M69">B8-J8</f>
        <v>1451880.293399999</v>
      </c>
      <c r="N8" s="11">
        <f t="shared" si="1"/>
        <v>0</v>
      </c>
      <c r="O8" s="11">
        <f t="shared" si="2"/>
        <v>1451880.293399999</v>
      </c>
      <c r="P8" s="11">
        <v>1300</v>
      </c>
      <c r="Q8" s="29">
        <v>1292</v>
      </c>
      <c r="R8" s="29">
        <f aca="true" t="shared" si="11" ref="R8:R70">B8/Q8/1000</f>
        <v>6.548896558173374</v>
      </c>
    </row>
    <row r="9" spans="1:18" ht="15.75">
      <c r="A9" s="8" t="s">
        <v>3</v>
      </c>
      <c r="B9" s="11">
        <v>10305329.39147</v>
      </c>
      <c r="C9" s="11">
        <f t="shared" si="3"/>
        <v>1.8221996928106938</v>
      </c>
      <c r="D9" s="11">
        <f t="shared" si="0"/>
        <v>0.6285842995576146</v>
      </c>
      <c r="E9" s="11">
        <v>2755429.14621</v>
      </c>
      <c r="F9" s="11">
        <f t="shared" si="4"/>
        <v>26.737904646606864</v>
      </c>
      <c r="G9" s="11">
        <f t="shared" si="5"/>
        <v>7549900.24526</v>
      </c>
      <c r="H9" s="11">
        <f t="shared" si="6"/>
        <v>1.5113351682301681</v>
      </c>
      <c r="I9" s="11">
        <f t="shared" si="7"/>
        <v>0.5802536709767856</v>
      </c>
      <c r="J9" s="11">
        <v>8889718.70377</v>
      </c>
      <c r="K9" s="11">
        <f t="shared" si="8"/>
        <v>2.3824184940010067</v>
      </c>
      <c r="L9" s="11">
        <f t="shared" si="9"/>
        <v>0.7175631773326682</v>
      </c>
      <c r="M9" s="11">
        <f t="shared" si="10"/>
        <v>1415610.6876999997</v>
      </c>
      <c r="N9" s="11">
        <f t="shared" si="1"/>
        <v>0</v>
      </c>
      <c r="O9" s="11">
        <f t="shared" si="2"/>
        <v>1415610.6876999997</v>
      </c>
      <c r="P9" s="11">
        <v>1440</v>
      </c>
      <c r="Q9" s="29">
        <v>1430</v>
      </c>
      <c r="R9" s="29">
        <f t="shared" si="11"/>
        <v>7.206524049979021</v>
      </c>
    </row>
    <row r="10" spans="1:18" ht="15.75">
      <c r="A10" s="8" t="s">
        <v>4</v>
      </c>
      <c r="B10" s="11">
        <v>16623987.14766</v>
      </c>
      <c r="C10" s="11">
        <f t="shared" si="3"/>
        <v>2.939471716336275</v>
      </c>
      <c r="D10" s="11">
        <f t="shared" si="0"/>
        <v>1.0139974104773446</v>
      </c>
      <c r="E10" s="11">
        <v>4556305.16688</v>
      </c>
      <c r="F10" s="11">
        <f t="shared" si="4"/>
        <v>27.40801665935689</v>
      </c>
      <c r="G10" s="11">
        <f t="shared" si="5"/>
        <v>12067681.98078</v>
      </c>
      <c r="H10" s="11">
        <f t="shared" si="6"/>
        <v>2.4157024045477606</v>
      </c>
      <c r="I10" s="11">
        <f t="shared" si="7"/>
        <v>0.927471429033015</v>
      </c>
      <c r="J10" s="11">
        <v>12619438.30636</v>
      </c>
      <c r="K10" s="11">
        <f t="shared" si="8"/>
        <v>3.381972389320572</v>
      </c>
      <c r="L10" s="11">
        <f t="shared" si="9"/>
        <v>1.0186198853991937</v>
      </c>
      <c r="M10" s="11">
        <f t="shared" si="10"/>
        <v>4004548.8412999995</v>
      </c>
      <c r="N10" s="11">
        <f t="shared" si="1"/>
        <v>0</v>
      </c>
      <c r="O10" s="11">
        <f t="shared" si="2"/>
        <v>4004548.8412999995</v>
      </c>
      <c r="P10" s="11">
        <v>2270</v>
      </c>
      <c r="Q10" s="29">
        <v>2262</v>
      </c>
      <c r="R10" s="29">
        <f t="shared" si="11"/>
        <v>7.349242770848806</v>
      </c>
    </row>
    <row r="11" spans="1:18" ht="15.75">
      <c r="A11" s="8" t="s">
        <v>5</v>
      </c>
      <c r="B11" s="11">
        <v>6845040.397720001</v>
      </c>
      <c r="C11" s="11">
        <f t="shared" si="3"/>
        <v>1.210347581934299</v>
      </c>
      <c r="D11" s="11">
        <f t="shared" si="0"/>
        <v>0.4175203683839404</v>
      </c>
      <c r="E11" s="11">
        <v>2969063.05039</v>
      </c>
      <c r="F11" s="11">
        <f t="shared" si="4"/>
        <v>43.375391201182076</v>
      </c>
      <c r="G11" s="11">
        <f t="shared" si="5"/>
        <v>3875977.3473300007</v>
      </c>
      <c r="H11" s="11">
        <f t="shared" si="6"/>
        <v>0.7758911622654924</v>
      </c>
      <c r="I11" s="11">
        <f t="shared" si="7"/>
        <v>0.297891364302873</v>
      </c>
      <c r="J11" s="11">
        <v>5826763.17828</v>
      </c>
      <c r="K11" s="11">
        <f t="shared" si="8"/>
        <v>1.5615554123451951</v>
      </c>
      <c r="L11" s="11">
        <f t="shared" si="9"/>
        <v>0.4703265467779606</v>
      </c>
      <c r="M11" s="11">
        <f t="shared" si="10"/>
        <v>1018277.2194400011</v>
      </c>
      <c r="N11" s="11">
        <f t="shared" si="1"/>
        <v>0</v>
      </c>
      <c r="O11" s="11">
        <f t="shared" si="2"/>
        <v>1018277.2194400011</v>
      </c>
      <c r="P11" s="11">
        <v>1073</v>
      </c>
      <c r="Q11" s="29">
        <v>1067</v>
      </c>
      <c r="R11" s="29">
        <f t="shared" si="11"/>
        <v>6.4152206164198695</v>
      </c>
    </row>
    <row r="12" spans="1:18" ht="15.75">
      <c r="A12" s="8" t="s">
        <v>6</v>
      </c>
      <c r="B12" s="11">
        <v>10752450.71483</v>
      </c>
      <c r="C12" s="11">
        <f t="shared" si="3"/>
        <v>1.90126017764586</v>
      </c>
      <c r="D12" s="11">
        <f t="shared" si="0"/>
        <v>0.6558569303668884</v>
      </c>
      <c r="E12" s="11">
        <v>2501832.9314</v>
      </c>
      <c r="F12" s="11">
        <f t="shared" si="4"/>
        <v>23.267560091667484</v>
      </c>
      <c r="G12" s="11">
        <f t="shared" si="5"/>
        <v>8250617.78343</v>
      </c>
      <c r="H12" s="11">
        <f t="shared" si="6"/>
        <v>1.6516044465026674</v>
      </c>
      <c r="I12" s="11">
        <f t="shared" si="7"/>
        <v>0.6341078823746418</v>
      </c>
      <c r="J12" s="11">
        <v>9349528.67198</v>
      </c>
      <c r="K12" s="11">
        <f t="shared" si="8"/>
        <v>2.505646214527748</v>
      </c>
      <c r="L12" s="11">
        <f t="shared" si="9"/>
        <v>0.7546782664319527</v>
      </c>
      <c r="M12" s="11">
        <f t="shared" si="10"/>
        <v>1402922.0428500008</v>
      </c>
      <c r="N12" s="11">
        <f t="shared" si="1"/>
        <v>0</v>
      </c>
      <c r="O12" s="11">
        <f t="shared" si="2"/>
        <v>1402922.0428500008</v>
      </c>
      <c r="P12" s="11">
        <v>1369</v>
      </c>
      <c r="Q12" s="29">
        <v>1360</v>
      </c>
      <c r="R12" s="29">
        <f t="shared" si="11"/>
        <v>7.9062137609044125</v>
      </c>
    </row>
    <row r="13" spans="1:18" ht="15.75">
      <c r="A13" s="8" t="s">
        <v>7</v>
      </c>
      <c r="B13" s="11">
        <v>8456929.0198</v>
      </c>
      <c r="C13" s="11">
        <f t="shared" si="3"/>
        <v>1.4953635033497186</v>
      </c>
      <c r="D13" s="11">
        <f t="shared" si="0"/>
        <v>0.515839193720441</v>
      </c>
      <c r="E13" s="11">
        <v>1618079.95542</v>
      </c>
      <c r="F13" s="11">
        <f t="shared" si="4"/>
        <v>19.133185954755316</v>
      </c>
      <c r="G13" s="11">
        <f t="shared" si="5"/>
        <v>6838849.064379999</v>
      </c>
      <c r="H13" s="11">
        <f t="shared" si="6"/>
        <v>1.3689973066471337</v>
      </c>
      <c r="I13" s="11">
        <f t="shared" si="7"/>
        <v>0.5256052591362409</v>
      </c>
      <c r="J13" s="11">
        <v>7983664.762010001</v>
      </c>
      <c r="K13" s="11">
        <f t="shared" si="8"/>
        <v>2.1395986996585714</v>
      </c>
      <c r="L13" s="11">
        <f t="shared" si="9"/>
        <v>0.6444280234600969</v>
      </c>
      <c r="M13" s="11">
        <f t="shared" si="10"/>
        <v>473264.25778999925</v>
      </c>
      <c r="N13" s="11">
        <f t="shared" si="1"/>
        <v>0</v>
      </c>
      <c r="O13" s="11">
        <f t="shared" si="2"/>
        <v>473264.25778999925</v>
      </c>
      <c r="P13" s="11">
        <v>1003</v>
      </c>
      <c r="Q13" s="29">
        <v>1002</v>
      </c>
      <c r="R13" s="29">
        <f t="shared" si="11"/>
        <v>8.440048921956087</v>
      </c>
    </row>
    <row r="14" spans="1:18" ht="15.75">
      <c r="A14" s="8" t="s">
        <v>8</v>
      </c>
      <c r="B14" s="11">
        <v>4853864.20898</v>
      </c>
      <c r="C14" s="11">
        <f t="shared" si="3"/>
        <v>0.858265615252355</v>
      </c>
      <c r="D14" s="11">
        <f t="shared" si="0"/>
        <v>0.29606650287907493</v>
      </c>
      <c r="E14" s="11">
        <v>1730580.16925</v>
      </c>
      <c r="F14" s="11">
        <f t="shared" si="4"/>
        <v>35.65365850260709</v>
      </c>
      <c r="G14" s="11">
        <f t="shared" si="5"/>
        <v>3123284.0397299994</v>
      </c>
      <c r="H14" s="11">
        <f t="shared" si="6"/>
        <v>0.6252174010616192</v>
      </c>
      <c r="I14" s="11">
        <f t="shared" si="7"/>
        <v>0.2400425132364283</v>
      </c>
      <c r="J14" s="11">
        <v>4621879.02196</v>
      </c>
      <c r="K14" s="11">
        <f t="shared" si="8"/>
        <v>1.2386499984845503</v>
      </c>
      <c r="L14" s="11">
        <f t="shared" si="9"/>
        <v>0.3730703194059838</v>
      </c>
      <c r="M14" s="11">
        <f t="shared" si="10"/>
        <v>231985.18702000007</v>
      </c>
      <c r="N14" s="11">
        <f t="shared" si="1"/>
        <v>0</v>
      </c>
      <c r="O14" s="11">
        <f t="shared" si="2"/>
        <v>231985.18702000007</v>
      </c>
      <c r="P14" s="11">
        <v>692</v>
      </c>
      <c r="Q14" s="29">
        <v>688</v>
      </c>
      <c r="R14" s="29">
        <f t="shared" si="11"/>
        <v>7.05503518747093</v>
      </c>
    </row>
    <row r="15" spans="1:18" ht="15.75">
      <c r="A15" s="8" t="s">
        <v>9</v>
      </c>
      <c r="B15" s="11">
        <v>7845758.080770001</v>
      </c>
      <c r="C15" s="11">
        <f t="shared" si="3"/>
        <v>1.3872955847951591</v>
      </c>
      <c r="D15" s="11">
        <f t="shared" si="0"/>
        <v>0.4785601857405377</v>
      </c>
      <c r="E15" s="11">
        <v>2415817.20688</v>
      </c>
      <c r="F15" s="11">
        <f t="shared" si="4"/>
        <v>30.791380284859688</v>
      </c>
      <c r="G15" s="11">
        <f t="shared" si="5"/>
        <v>5429940.873890001</v>
      </c>
      <c r="H15" s="11">
        <f t="shared" si="6"/>
        <v>1.0869627859351672</v>
      </c>
      <c r="I15" s="11">
        <f t="shared" si="7"/>
        <v>0.41732248412681705</v>
      </c>
      <c r="J15" s="11">
        <v>6936705.84831</v>
      </c>
      <c r="K15" s="11">
        <f t="shared" si="8"/>
        <v>1.8590167868247836</v>
      </c>
      <c r="L15" s="11">
        <f t="shared" si="9"/>
        <v>0.559919256682951</v>
      </c>
      <c r="M15" s="11">
        <f t="shared" si="10"/>
        <v>909052.2324600006</v>
      </c>
      <c r="N15" s="11">
        <f t="shared" si="1"/>
        <v>0</v>
      </c>
      <c r="O15" s="11">
        <f t="shared" si="2"/>
        <v>909052.2324600006</v>
      </c>
      <c r="P15" s="11">
        <v>1156</v>
      </c>
      <c r="Q15" s="29">
        <v>1149</v>
      </c>
      <c r="R15" s="29">
        <f t="shared" si="11"/>
        <v>6.828336014595301</v>
      </c>
    </row>
    <row r="16" spans="1:18" ht="15.75">
      <c r="A16" s="8" t="s">
        <v>10</v>
      </c>
      <c r="B16" s="11">
        <v>8599506.44527</v>
      </c>
      <c r="C16" s="11">
        <f t="shared" si="3"/>
        <v>1.5205742007494758</v>
      </c>
      <c r="D16" s="11">
        <f t="shared" si="0"/>
        <v>0.5245358522858596</v>
      </c>
      <c r="E16" s="11">
        <v>1381438.28364</v>
      </c>
      <c r="F16" s="11">
        <f t="shared" si="4"/>
        <v>16.06415777965763</v>
      </c>
      <c r="G16" s="11">
        <f t="shared" si="5"/>
        <v>7218068.16163</v>
      </c>
      <c r="H16" s="11">
        <f t="shared" si="6"/>
        <v>1.4449091915092211</v>
      </c>
      <c r="I16" s="11">
        <f t="shared" si="7"/>
        <v>0.5547504486269184</v>
      </c>
      <c r="J16" s="11">
        <v>7866534.52572</v>
      </c>
      <c r="K16" s="11">
        <f t="shared" si="8"/>
        <v>2.108208140469599</v>
      </c>
      <c r="L16" s="11">
        <f t="shared" si="9"/>
        <v>0.6349734673245541</v>
      </c>
      <c r="M16" s="11">
        <f t="shared" si="10"/>
        <v>732971.9195499998</v>
      </c>
      <c r="N16" s="11">
        <f t="shared" si="1"/>
        <v>0</v>
      </c>
      <c r="O16" s="11">
        <f t="shared" si="2"/>
        <v>732971.9195499998</v>
      </c>
      <c r="P16" s="11">
        <v>1163</v>
      </c>
      <c r="Q16" s="29">
        <v>1158</v>
      </c>
      <c r="R16" s="29">
        <f t="shared" si="11"/>
        <v>7.4261713689723665</v>
      </c>
    </row>
    <row r="17" spans="1:18" ht="15.75">
      <c r="A17" s="8" t="s">
        <v>11</v>
      </c>
      <c r="B17" s="11">
        <v>83351894.28005001</v>
      </c>
      <c r="C17" s="11">
        <f t="shared" si="3"/>
        <v>14.73837374650197</v>
      </c>
      <c r="D17" s="11">
        <f t="shared" si="0"/>
        <v>5.084135605232886</v>
      </c>
      <c r="E17" s="11">
        <v>8766189.06678</v>
      </c>
      <c r="F17" s="11">
        <f t="shared" si="4"/>
        <v>10.517084395619019</v>
      </c>
      <c r="G17" s="11">
        <f t="shared" si="5"/>
        <v>74585705.21327001</v>
      </c>
      <c r="H17" s="11">
        <f t="shared" si="6"/>
        <v>14.930528308216239</v>
      </c>
      <c r="I17" s="11">
        <f t="shared" si="7"/>
        <v>5.7323445140303155</v>
      </c>
      <c r="J17" s="11">
        <v>56189387.432550006</v>
      </c>
      <c r="K17" s="11">
        <f t="shared" si="8"/>
        <v>15.058590743610816</v>
      </c>
      <c r="L17" s="11">
        <f t="shared" si="9"/>
        <v>4.535513071001672</v>
      </c>
      <c r="M17" s="11">
        <f t="shared" si="10"/>
        <v>27162506.847500004</v>
      </c>
      <c r="N17" s="11">
        <f t="shared" si="1"/>
        <v>0</v>
      </c>
      <c r="O17" s="11">
        <f t="shared" si="2"/>
        <v>27162506.847500004</v>
      </c>
      <c r="P17" s="11">
        <v>6713</v>
      </c>
      <c r="Q17" s="29">
        <v>6753</v>
      </c>
      <c r="R17" s="29">
        <f t="shared" si="11"/>
        <v>12.342943029771956</v>
      </c>
    </row>
    <row r="18" spans="1:18" ht="15.75">
      <c r="A18" s="8" t="s">
        <v>12</v>
      </c>
      <c r="B18" s="11">
        <v>5711538.47995</v>
      </c>
      <c r="C18" s="11">
        <f t="shared" si="3"/>
        <v>1.0099205244478617</v>
      </c>
      <c r="D18" s="11">
        <f t="shared" si="0"/>
        <v>0.348381238331637</v>
      </c>
      <c r="E18" s="11">
        <v>2583189.56883</v>
      </c>
      <c r="F18" s="11">
        <f t="shared" si="4"/>
        <v>45.22756132867048</v>
      </c>
      <c r="G18" s="11">
        <f t="shared" si="5"/>
        <v>3128348.91112</v>
      </c>
      <c r="H18" s="11">
        <f t="shared" si="6"/>
        <v>0.6262312844250552</v>
      </c>
      <c r="I18" s="11">
        <f t="shared" si="7"/>
        <v>0.24043177801100837</v>
      </c>
      <c r="J18" s="11">
        <v>4498157.54773</v>
      </c>
      <c r="K18" s="11">
        <f t="shared" si="8"/>
        <v>1.2054930068931717</v>
      </c>
      <c r="L18" s="11">
        <f t="shared" si="9"/>
        <v>0.36308372960364155</v>
      </c>
      <c r="M18" s="11">
        <f t="shared" si="10"/>
        <v>1213380.9322199998</v>
      </c>
      <c r="N18" s="11">
        <f t="shared" si="1"/>
        <v>0</v>
      </c>
      <c r="O18" s="11">
        <f t="shared" si="2"/>
        <v>1213380.9322199998</v>
      </c>
      <c r="P18" s="11">
        <v>817</v>
      </c>
      <c r="Q18" s="29">
        <v>812</v>
      </c>
      <c r="R18" s="29">
        <f t="shared" si="11"/>
        <v>7.033914384174876</v>
      </c>
    </row>
    <row r="19" spans="1:18" ht="15.75">
      <c r="A19" s="8" t="s">
        <v>13</v>
      </c>
      <c r="B19" s="11">
        <v>7934489.45207</v>
      </c>
      <c r="C19" s="11">
        <f t="shared" si="3"/>
        <v>1.4029851635930346</v>
      </c>
      <c r="D19" s="11">
        <f t="shared" si="0"/>
        <v>0.48397244814949697</v>
      </c>
      <c r="E19" s="11">
        <v>2407451.3813899998</v>
      </c>
      <c r="F19" s="11">
        <f t="shared" si="4"/>
        <v>30.341604156546314</v>
      </c>
      <c r="G19" s="11">
        <f t="shared" si="5"/>
        <v>5527038.07068</v>
      </c>
      <c r="H19" s="11">
        <f t="shared" si="6"/>
        <v>1.106399653109329</v>
      </c>
      <c r="I19" s="11">
        <f t="shared" si="7"/>
        <v>0.4247849674774182</v>
      </c>
      <c r="J19" s="11">
        <v>7572206.4859</v>
      </c>
      <c r="K19" s="11">
        <f t="shared" si="8"/>
        <v>2.0293290905540085</v>
      </c>
      <c r="L19" s="11">
        <f t="shared" si="9"/>
        <v>0.6112158018157714</v>
      </c>
      <c r="M19" s="11">
        <f t="shared" si="10"/>
        <v>362282.9661699999</v>
      </c>
      <c r="N19" s="11">
        <f t="shared" si="1"/>
        <v>0</v>
      </c>
      <c r="O19" s="11">
        <f t="shared" si="2"/>
        <v>362282.9661699999</v>
      </c>
      <c r="P19" s="11">
        <v>1158</v>
      </c>
      <c r="Q19" s="29">
        <v>1151</v>
      </c>
      <c r="R19" s="29">
        <f t="shared" si="11"/>
        <v>6.893561643848827</v>
      </c>
    </row>
    <row r="20" spans="1:18" ht="15.75">
      <c r="A20" s="8" t="s">
        <v>14</v>
      </c>
      <c r="B20" s="11">
        <v>6987012.81329</v>
      </c>
      <c r="C20" s="11">
        <f t="shared" si="3"/>
        <v>1.235451300817208</v>
      </c>
      <c r="D20" s="11">
        <f t="shared" si="0"/>
        <v>0.4261801237403716</v>
      </c>
      <c r="E20" s="11">
        <v>1774801.61369</v>
      </c>
      <c r="F20" s="11">
        <f t="shared" si="4"/>
        <v>25.401436366542068</v>
      </c>
      <c r="G20" s="11">
        <f t="shared" si="5"/>
        <v>5212211.1996</v>
      </c>
      <c r="H20" s="11">
        <f t="shared" si="6"/>
        <v>1.043377771136015</v>
      </c>
      <c r="I20" s="11">
        <f t="shared" si="7"/>
        <v>0.40058869444970563</v>
      </c>
      <c r="J20" s="11">
        <v>6117334.88016</v>
      </c>
      <c r="K20" s="11">
        <f t="shared" si="8"/>
        <v>1.639427774729247</v>
      </c>
      <c r="L20" s="11">
        <f t="shared" si="9"/>
        <v>0.4937810069911449</v>
      </c>
      <c r="M20" s="11">
        <f t="shared" si="10"/>
        <v>869677.9331299998</v>
      </c>
      <c r="N20" s="11">
        <f t="shared" si="1"/>
        <v>0</v>
      </c>
      <c r="O20" s="11">
        <f t="shared" si="2"/>
        <v>869677.9331299998</v>
      </c>
      <c r="P20" s="11">
        <v>974</v>
      </c>
      <c r="Q20" s="29">
        <v>966</v>
      </c>
      <c r="R20" s="29">
        <f t="shared" si="11"/>
        <v>7.2329325189337474</v>
      </c>
    </row>
    <row r="21" spans="1:18" ht="15.75">
      <c r="A21" s="8" t="s">
        <v>15</v>
      </c>
      <c r="B21" s="11">
        <v>7959901.986810001</v>
      </c>
      <c r="C21" s="11">
        <f t="shared" si="3"/>
        <v>1.4074786359739464</v>
      </c>
      <c r="D21" s="11">
        <f t="shared" si="0"/>
        <v>0.48552251217391806</v>
      </c>
      <c r="E21" s="11">
        <v>3637850.16889</v>
      </c>
      <c r="F21" s="11">
        <f t="shared" si="4"/>
        <v>45.70219802854507</v>
      </c>
      <c r="G21" s="11">
        <f t="shared" si="5"/>
        <v>4322051.817920001</v>
      </c>
      <c r="H21" s="11">
        <f t="shared" si="6"/>
        <v>0.8651861215565876</v>
      </c>
      <c r="I21" s="11">
        <f t="shared" si="7"/>
        <v>0.3321747774183479</v>
      </c>
      <c r="J21" s="11">
        <v>7522869.10656</v>
      </c>
      <c r="K21" s="11">
        <f t="shared" si="8"/>
        <v>2.0161068178475268</v>
      </c>
      <c r="L21" s="11">
        <f t="shared" si="9"/>
        <v>0.6072333713407257</v>
      </c>
      <c r="M21" s="11">
        <f t="shared" si="10"/>
        <v>437032.8802500004</v>
      </c>
      <c r="N21" s="11">
        <f t="shared" si="1"/>
        <v>0</v>
      </c>
      <c r="O21" s="11">
        <f t="shared" si="2"/>
        <v>437032.8802500004</v>
      </c>
      <c r="P21" s="11">
        <v>1097</v>
      </c>
      <c r="Q21" s="29">
        <v>1089</v>
      </c>
      <c r="R21" s="29">
        <f t="shared" si="11"/>
        <v>7.309368215619836</v>
      </c>
    </row>
    <row r="22" spans="1:18" ht="15.75">
      <c r="A22" s="8" t="s">
        <v>16</v>
      </c>
      <c r="B22" s="11">
        <v>10715122.676700002</v>
      </c>
      <c r="C22" s="11">
        <f t="shared" si="3"/>
        <v>1.894659792832347</v>
      </c>
      <c r="D22" s="11">
        <f t="shared" si="0"/>
        <v>0.6535800678028226</v>
      </c>
      <c r="E22" s="11">
        <v>2505520.58953</v>
      </c>
      <c r="F22" s="11">
        <f t="shared" si="4"/>
        <v>23.383032235162794</v>
      </c>
      <c r="G22" s="11">
        <f t="shared" si="5"/>
        <v>8209602.087170001</v>
      </c>
      <c r="H22" s="11">
        <f t="shared" si="6"/>
        <v>1.643393945410802</v>
      </c>
      <c r="I22" s="11">
        <f t="shared" si="7"/>
        <v>0.6309555879668481</v>
      </c>
      <c r="J22" s="11">
        <v>8697671.07887</v>
      </c>
      <c r="K22" s="11">
        <f t="shared" si="8"/>
        <v>2.330950294777032</v>
      </c>
      <c r="L22" s="11">
        <f t="shared" si="9"/>
        <v>0.7020614152955864</v>
      </c>
      <c r="M22" s="11">
        <f t="shared" si="10"/>
        <v>2017451.5978300013</v>
      </c>
      <c r="N22" s="11">
        <f t="shared" si="1"/>
        <v>0</v>
      </c>
      <c r="O22" s="11">
        <f t="shared" si="2"/>
        <v>2017451.5978300013</v>
      </c>
      <c r="P22" s="11">
        <v>1553</v>
      </c>
      <c r="Q22" s="29">
        <v>1540</v>
      </c>
      <c r="R22" s="29">
        <f t="shared" si="11"/>
        <v>6.957871867987015</v>
      </c>
    </row>
    <row r="23" spans="1:18" ht="15.75">
      <c r="A23" s="8" t="s">
        <v>17</v>
      </c>
      <c r="B23" s="11">
        <v>10607666.021629998</v>
      </c>
      <c r="C23" s="11">
        <f t="shared" si="3"/>
        <v>1.875659188735102</v>
      </c>
      <c r="D23" s="11">
        <f t="shared" si="0"/>
        <v>0.6470256372073395</v>
      </c>
      <c r="E23" s="11">
        <v>1332557.29645</v>
      </c>
      <c r="F23" s="11">
        <f t="shared" si="4"/>
        <v>12.562210138712834</v>
      </c>
      <c r="G23" s="11">
        <f t="shared" si="5"/>
        <v>9275108.725179998</v>
      </c>
      <c r="H23" s="11">
        <f t="shared" si="6"/>
        <v>1.856686519046885</v>
      </c>
      <c r="I23" s="11">
        <f t="shared" si="7"/>
        <v>0.7128459597692564</v>
      </c>
      <c r="J23" s="11">
        <v>10878547.8993</v>
      </c>
      <c r="K23" s="11">
        <f t="shared" si="8"/>
        <v>2.915418875085102</v>
      </c>
      <c r="L23" s="11">
        <f t="shared" si="9"/>
        <v>0.8780981328550812</v>
      </c>
      <c r="M23" s="11">
        <f t="shared" si="10"/>
        <v>-270881.87767000124</v>
      </c>
      <c r="N23" s="11">
        <f t="shared" si="1"/>
        <v>-270881.87767000124</v>
      </c>
      <c r="O23" s="11">
        <f t="shared" si="2"/>
        <v>0</v>
      </c>
      <c r="P23" s="11">
        <v>1310</v>
      </c>
      <c r="Q23" s="29">
        <v>1306</v>
      </c>
      <c r="R23" s="29">
        <f t="shared" si="11"/>
        <v>8.122255759287901</v>
      </c>
    </row>
    <row r="24" spans="1:18" ht="15.75">
      <c r="A24" s="8" t="s">
        <v>18</v>
      </c>
      <c r="B24" s="11">
        <v>332035582.94932</v>
      </c>
      <c r="C24" s="11">
        <f t="shared" si="3"/>
        <v>58.710897465662235</v>
      </c>
      <c r="D24" s="11">
        <f t="shared" si="0"/>
        <v>20.25285620750361</v>
      </c>
      <c r="E24" s="11">
        <v>14900814.428129999</v>
      </c>
      <c r="F24" s="11">
        <f t="shared" si="4"/>
        <v>4.487716134449473</v>
      </c>
      <c r="G24" s="11">
        <f t="shared" si="5"/>
        <v>317134768.52119005</v>
      </c>
      <c r="H24" s="11">
        <f t="shared" si="6"/>
        <v>63.48387570226796</v>
      </c>
      <c r="I24" s="11">
        <f t="shared" si="7"/>
        <v>24.3736483464566</v>
      </c>
      <c r="J24" s="11">
        <v>188473310.56625</v>
      </c>
      <c r="K24" s="11">
        <f t="shared" si="8"/>
        <v>50.51029348411278</v>
      </c>
      <c r="L24" s="11">
        <f t="shared" si="9"/>
        <v>15.2132493815548</v>
      </c>
      <c r="M24" s="11">
        <f t="shared" si="10"/>
        <v>143562272.38307002</v>
      </c>
      <c r="N24" s="11">
        <f t="shared" si="1"/>
        <v>0</v>
      </c>
      <c r="O24" s="11">
        <f t="shared" si="2"/>
        <v>143562272.38307002</v>
      </c>
      <c r="P24" s="11">
        <v>10509</v>
      </c>
      <c r="Q24" s="29">
        <v>10563</v>
      </c>
      <c r="R24" s="29">
        <f t="shared" si="11"/>
        <v>31.43383347054057</v>
      </c>
    </row>
    <row r="25" spans="1:18" s="4" customFormat="1" ht="15.75">
      <c r="A25" s="2" t="s">
        <v>93</v>
      </c>
      <c r="B25" s="12">
        <f>SUM(B7:B24)</f>
        <v>565543361.25336</v>
      </c>
      <c r="C25" s="11">
        <f t="shared" si="3"/>
        <v>100</v>
      </c>
      <c r="D25" s="11">
        <f t="shared" si="0"/>
        <v>34.495906350858846</v>
      </c>
      <c r="E25" s="12">
        <f>SUM(E7:E24)</f>
        <v>65991679.80196999</v>
      </c>
      <c r="F25" s="11">
        <f t="shared" si="4"/>
        <v>11.668721502754254</v>
      </c>
      <c r="G25" s="12">
        <f>SUM(G7:G24)</f>
        <v>499551681.4513901</v>
      </c>
      <c r="H25" s="11">
        <f t="shared" si="6"/>
        <v>100</v>
      </c>
      <c r="I25" s="11">
        <f t="shared" si="7"/>
        <v>38.39344727591333</v>
      </c>
      <c r="J25" s="12">
        <f>SUM(J7:J24)</f>
        <v>373138419.05419004</v>
      </c>
      <c r="K25" s="11">
        <f t="shared" si="8"/>
        <v>100</v>
      </c>
      <c r="L25" s="11">
        <f t="shared" si="9"/>
        <v>30.11910708129203</v>
      </c>
      <c r="M25" s="12">
        <f>SUM(M7:M24)</f>
        <v>192404942.19917002</v>
      </c>
      <c r="N25" s="12">
        <f>SUM(N7:N24)</f>
        <v>-270881.87767000124</v>
      </c>
      <c r="O25" s="12">
        <f>SUM(O7:O24)</f>
        <v>192675824.07684004</v>
      </c>
      <c r="P25" s="12">
        <f>SUM(P7:P24)</f>
        <v>37122</v>
      </c>
      <c r="Q25" s="12">
        <f>SUM(Q7:Q24)</f>
        <v>37118</v>
      </c>
      <c r="R25" s="29">
        <f t="shared" si="11"/>
        <v>15.236364062001186</v>
      </c>
    </row>
    <row r="26" spans="1:18" s="4" customFormat="1" ht="15.75">
      <c r="A26" s="7" t="s">
        <v>19</v>
      </c>
      <c r="B26" s="12"/>
      <c r="C26" s="11"/>
      <c r="D26" s="11"/>
      <c r="E26" s="12"/>
      <c r="F26" s="11"/>
      <c r="G26" s="11"/>
      <c r="H26" s="11"/>
      <c r="I26" s="11"/>
      <c r="J26" s="12"/>
      <c r="K26" s="11"/>
      <c r="L26" s="11"/>
      <c r="M26" s="11"/>
      <c r="N26" s="11"/>
      <c r="O26" s="11"/>
      <c r="P26" s="11"/>
      <c r="Q26" s="29"/>
      <c r="R26" s="29"/>
    </row>
    <row r="27" spans="1:18" ht="15.75">
      <c r="A27" s="8" t="s">
        <v>20</v>
      </c>
      <c r="B27" s="11">
        <v>7521279.10116</v>
      </c>
      <c r="C27" s="11">
        <f>B27/$B$38*100</f>
        <v>4.019891934777858</v>
      </c>
      <c r="D27" s="11">
        <f t="shared" si="0"/>
        <v>0.4587682524241561</v>
      </c>
      <c r="E27" s="11">
        <v>2160567.65943</v>
      </c>
      <c r="F27" s="11">
        <f t="shared" si="4"/>
        <v>28.7260668081946</v>
      </c>
      <c r="G27" s="11">
        <f t="shared" si="5"/>
        <v>5360711.44173</v>
      </c>
      <c r="H27" s="11">
        <f>G27/$G$38*100</f>
        <v>3.391635301909028</v>
      </c>
      <c r="I27" s="11">
        <f t="shared" si="7"/>
        <v>0.41200180029716</v>
      </c>
      <c r="J27" s="11">
        <v>7214748.9021000005</v>
      </c>
      <c r="K27" s="11">
        <f>J27/$J$38*100</f>
        <v>4.870717674739689</v>
      </c>
      <c r="L27" s="11">
        <f t="shared" si="9"/>
        <v>0.5823624254446599</v>
      </c>
      <c r="M27" s="11">
        <f t="shared" si="10"/>
        <v>306530.19905999955</v>
      </c>
      <c r="N27" s="11">
        <f t="shared" si="1"/>
        <v>0</v>
      </c>
      <c r="O27" s="11">
        <f t="shared" si="2"/>
        <v>306530.19905999955</v>
      </c>
      <c r="P27" s="11">
        <v>687</v>
      </c>
      <c r="Q27" s="29">
        <v>684</v>
      </c>
      <c r="R27" s="29">
        <f t="shared" si="11"/>
        <v>10.9960220777193</v>
      </c>
    </row>
    <row r="28" spans="1:18" ht="15.75">
      <c r="A28" s="8" t="s">
        <v>21</v>
      </c>
      <c r="B28" s="11">
        <v>12326325.668979999</v>
      </c>
      <c r="C28" s="11">
        <f aca="true" t="shared" si="12" ref="C28:C38">B28/$B$38*100</f>
        <v>6.588041272731902</v>
      </c>
      <c r="D28" s="11">
        <f t="shared" si="0"/>
        <v>0.7518570724355671</v>
      </c>
      <c r="E28" s="11">
        <v>1998201.73822</v>
      </c>
      <c r="F28" s="11">
        <f t="shared" si="4"/>
        <v>16.21084654000831</v>
      </c>
      <c r="G28" s="11">
        <f t="shared" si="5"/>
        <v>10328123.930759998</v>
      </c>
      <c r="H28" s="11">
        <f aca="true" t="shared" si="13" ref="H28:H38">G28/$G$38*100</f>
        <v>6.534436726695453</v>
      </c>
      <c r="I28" s="11">
        <f t="shared" si="7"/>
        <v>0.7937762924601789</v>
      </c>
      <c r="J28" s="11">
        <v>10401712.889309999</v>
      </c>
      <c r="K28" s="11">
        <f aca="true" t="shared" si="14" ref="K28:K38">J28/$J$38*100</f>
        <v>7.022255036870806</v>
      </c>
      <c r="L28" s="11">
        <f t="shared" si="9"/>
        <v>0.8396088109503538</v>
      </c>
      <c r="M28" s="11">
        <f t="shared" si="10"/>
        <v>1924612.77967</v>
      </c>
      <c r="N28" s="11">
        <f t="shared" si="1"/>
        <v>0</v>
      </c>
      <c r="O28" s="11">
        <f t="shared" si="2"/>
        <v>1924612.77967</v>
      </c>
      <c r="P28" s="11">
        <v>959</v>
      </c>
      <c r="Q28" s="29">
        <v>951</v>
      </c>
      <c r="R28" s="29">
        <f t="shared" si="11"/>
        <v>12.961436034679284</v>
      </c>
    </row>
    <row r="29" spans="1:18" ht="15.75">
      <c r="A29" s="8" t="s">
        <v>22</v>
      </c>
      <c r="B29" s="11">
        <v>14794055.26554</v>
      </c>
      <c r="C29" s="11">
        <f t="shared" si="12"/>
        <v>7.9069667066908975</v>
      </c>
      <c r="D29" s="11">
        <f t="shared" si="0"/>
        <v>0.9023788093957862</v>
      </c>
      <c r="E29" s="11">
        <v>5153449.25308</v>
      </c>
      <c r="F29" s="11">
        <f t="shared" si="4"/>
        <v>34.83459511662094</v>
      </c>
      <c r="G29" s="11">
        <f t="shared" si="5"/>
        <v>9640606.01246</v>
      </c>
      <c r="H29" s="11">
        <f t="shared" si="13"/>
        <v>6.099455275493006</v>
      </c>
      <c r="I29" s="11">
        <f t="shared" si="7"/>
        <v>0.7409365484905348</v>
      </c>
      <c r="J29" s="11">
        <v>12660528.202610001</v>
      </c>
      <c r="K29" s="11">
        <f t="shared" si="14"/>
        <v>8.547193994519162</v>
      </c>
      <c r="L29" s="11">
        <f t="shared" si="9"/>
        <v>1.021936592878016</v>
      </c>
      <c r="M29" s="11">
        <f t="shared" si="10"/>
        <v>2133527.062929999</v>
      </c>
      <c r="N29" s="11">
        <f t="shared" si="1"/>
        <v>0</v>
      </c>
      <c r="O29" s="11">
        <f t="shared" si="2"/>
        <v>2133527.062929999</v>
      </c>
      <c r="P29" s="11">
        <v>1220</v>
      </c>
      <c r="Q29" s="29">
        <v>1212</v>
      </c>
      <c r="R29" s="29">
        <f t="shared" si="11"/>
        <v>12.20631622569307</v>
      </c>
    </row>
    <row r="30" spans="1:18" ht="15.75">
      <c r="A30" s="8" t="s">
        <v>23</v>
      </c>
      <c r="B30" s="11">
        <v>10368153.150120001</v>
      </c>
      <c r="C30" s="11">
        <f t="shared" si="12"/>
        <v>5.541458396389113</v>
      </c>
      <c r="D30" s="11">
        <f t="shared" si="0"/>
        <v>0.6324163001493933</v>
      </c>
      <c r="E30" s="11">
        <v>2095943.45134</v>
      </c>
      <c r="F30" s="11">
        <f t="shared" si="4"/>
        <v>20.21520536003793</v>
      </c>
      <c r="G30" s="11">
        <f t="shared" si="5"/>
        <v>8272209.698780001</v>
      </c>
      <c r="H30" s="11">
        <f t="shared" si="13"/>
        <v>5.2336930916994495</v>
      </c>
      <c r="I30" s="11">
        <f t="shared" si="7"/>
        <v>0.6357673464388358</v>
      </c>
      <c r="J30" s="11">
        <v>10316545.53394</v>
      </c>
      <c r="K30" s="11">
        <f t="shared" si="14"/>
        <v>6.96475807491961</v>
      </c>
      <c r="L30" s="11">
        <f t="shared" si="9"/>
        <v>0.8327342449308014</v>
      </c>
      <c r="M30" s="11">
        <f t="shared" si="10"/>
        <v>51607.61618000083</v>
      </c>
      <c r="N30" s="11">
        <f t="shared" si="1"/>
        <v>0</v>
      </c>
      <c r="O30" s="11">
        <f t="shared" si="2"/>
        <v>51607.61618000083</v>
      </c>
      <c r="P30" s="11">
        <v>1218</v>
      </c>
      <c r="Q30" s="29">
        <v>1214</v>
      </c>
      <c r="R30" s="29">
        <f t="shared" si="11"/>
        <v>8.540488591532126</v>
      </c>
    </row>
    <row r="31" spans="1:18" ht="15.75">
      <c r="A31" s="8" t="s">
        <v>24</v>
      </c>
      <c r="B31" s="11">
        <v>8674615.42801</v>
      </c>
      <c r="C31" s="11">
        <f t="shared" si="12"/>
        <v>4.63631466501208</v>
      </c>
      <c r="D31" s="11">
        <f t="shared" si="0"/>
        <v>0.5291172029164553</v>
      </c>
      <c r="E31" s="11">
        <v>2506814.0535399998</v>
      </c>
      <c r="F31" s="11">
        <f t="shared" si="4"/>
        <v>28.898273062867936</v>
      </c>
      <c r="G31" s="11">
        <f t="shared" si="5"/>
        <v>6167801.37447</v>
      </c>
      <c r="H31" s="11">
        <f t="shared" si="13"/>
        <v>3.902268029943532</v>
      </c>
      <c r="I31" s="11">
        <f t="shared" si="7"/>
        <v>0.47403134784976664</v>
      </c>
      <c r="J31" s="11">
        <v>7049888.85179</v>
      </c>
      <c r="K31" s="11">
        <f t="shared" si="14"/>
        <v>4.759419724970479</v>
      </c>
      <c r="L31" s="11">
        <f t="shared" si="9"/>
        <v>0.5690551988092998</v>
      </c>
      <c r="M31" s="11">
        <f t="shared" si="10"/>
        <v>1624726.5762200002</v>
      </c>
      <c r="N31" s="11">
        <f t="shared" si="1"/>
        <v>0</v>
      </c>
      <c r="O31" s="11">
        <f t="shared" si="2"/>
        <v>1624726.5762200002</v>
      </c>
      <c r="P31" s="11">
        <v>937</v>
      </c>
      <c r="Q31" s="29">
        <v>938</v>
      </c>
      <c r="R31" s="29">
        <f t="shared" si="11"/>
        <v>9.247990861417911</v>
      </c>
    </row>
    <row r="32" spans="1:18" ht="15.75">
      <c r="A32" s="8" t="s">
        <v>25</v>
      </c>
      <c r="B32" s="11">
        <v>17071014.09767</v>
      </c>
      <c r="C32" s="11">
        <f t="shared" si="12"/>
        <v>9.12393104506905</v>
      </c>
      <c r="D32" s="11">
        <f t="shared" si="0"/>
        <v>1.0412642848858422</v>
      </c>
      <c r="E32" s="11">
        <v>2489537.1632600003</v>
      </c>
      <c r="F32" s="11">
        <f t="shared" si="4"/>
        <v>14.58341694884895</v>
      </c>
      <c r="G32" s="11">
        <f t="shared" si="5"/>
        <v>14581476.93441</v>
      </c>
      <c r="H32" s="11">
        <f t="shared" si="13"/>
        <v>9.225464280680837</v>
      </c>
      <c r="I32" s="11">
        <f t="shared" si="7"/>
        <v>1.120671167114653</v>
      </c>
      <c r="J32" s="11">
        <v>11918796.41818</v>
      </c>
      <c r="K32" s="11">
        <f t="shared" si="14"/>
        <v>8.046446683509094</v>
      </c>
      <c r="L32" s="11">
        <f t="shared" si="9"/>
        <v>0.9620652478220125</v>
      </c>
      <c r="M32" s="11">
        <f t="shared" si="10"/>
        <v>5152217.67949</v>
      </c>
      <c r="N32" s="11">
        <f t="shared" si="1"/>
        <v>0</v>
      </c>
      <c r="O32" s="11">
        <f t="shared" si="2"/>
        <v>5152217.67949</v>
      </c>
      <c r="P32" s="11">
        <v>1632</v>
      </c>
      <c r="Q32" s="29">
        <v>1629</v>
      </c>
      <c r="R32" s="29">
        <f t="shared" si="11"/>
        <v>10.47944389052793</v>
      </c>
    </row>
    <row r="33" spans="1:18" ht="15.75">
      <c r="A33" s="8" t="s">
        <v>26</v>
      </c>
      <c r="B33" s="11">
        <v>11888587.83289</v>
      </c>
      <c r="C33" s="11">
        <f t="shared" si="12"/>
        <v>6.354083886869981</v>
      </c>
      <c r="D33" s="11">
        <f t="shared" si="0"/>
        <v>0.7251567972055243</v>
      </c>
      <c r="E33" s="11">
        <v>2215010.58536</v>
      </c>
      <c r="F33" s="11">
        <f t="shared" si="4"/>
        <v>18.63140195029835</v>
      </c>
      <c r="G33" s="11">
        <f t="shared" si="5"/>
        <v>9673577.24753</v>
      </c>
      <c r="H33" s="11">
        <f t="shared" si="13"/>
        <v>6.120315641887744</v>
      </c>
      <c r="I33" s="11">
        <f t="shared" si="7"/>
        <v>0.7434705793471699</v>
      </c>
      <c r="J33" s="11">
        <v>8881354.70722</v>
      </c>
      <c r="K33" s="11">
        <f t="shared" si="14"/>
        <v>5.995852653374769</v>
      </c>
      <c r="L33" s="11">
        <f t="shared" si="9"/>
        <v>0.7168880495654563</v>
      </c>
      <c r="M33" s="11">
        <f t="shared" si="10"/>
        <v>3007233.125670001</v>
      </c>
      <c r="N33" s="11">
        <f t="shared" si="1"/>
        <v>0</v>
      </c>
      <c r="O33" s="11">
        <f t="shared" si="2"/>
        <v>3007233.125670001</v>
      </c>
      <c r="P33" s="11">
        <v>843</v>
      </c>
      <c r="Q33" s="29">
        <v>837</v>
      </c>
      <c r="R33" s="29">
        <f t="shared" si="11"/>
        <v>14.20380864144564</v>
      </c>
    </row>
    <row r="34" spans="1:18" ht="15.75">
      <c r="A34" s="8" t="s">
        <v>27</v>
      </c>
      <c r="B34" s="11">
        <v>5562544.666189999</v>
      </c>
      <c r="C34" s="11">
        <f t="shared" si="12"/>
        <v>2.9730087315879667</v>
      </c>
      <c r="D34" s="11">
        <f t="shared" si="0"/>
        <v>0.3392932054795994</v>
      </c>
      <c r="E34" s="11">
        <v>1382346.50422</v>
      </c>
      <c r="F34" s="11">
        <f t="shared" si="4"/>
        <v>24.850973559315655</v>
      </c>
      <c r="G34" s="11">
        <f t="shared" si="5"/>
        <v>4180198.1619699993</v>
      </c>
      <c r="H34" s="11">
        <f t="shared" si="13"/>
        <v>2.644743670541102</v>
      </c>
      <c r="I34" s="11">
        <f t="shared" si="7"/>
        <v>0.3212725003110254</v>
      </c>
      <c r="J34" s="11">
        <v>4973420.55112</v>
      </c>
      <c r="K34" s="11">
        <f t="shared" si="14"/>
        <v>3.357584263979424</v>
      </c>
      <c r="L34" s="11">
        <f t="shared" si="9"/>
        <v>0.4014461617733534</v>
      </c>
      <c r="M34" s="11">
        <f t="shared" si="10"/>
        <v>589124.1150699994</v>
      </c>
      <c r="N34" s="11">
        <f t="shared" si="1"/>
        <v>0</v>
      </c>
      <c r="O34" s="11">
        <f t="shared" si="2"/>
        <v>589124.1150699994</v>
      </c>
      <c r="P34" s="11">
        <v>646</v>
      </c>
      <c r="Q34" s="29">
        <v>641</v>
      </c>
      <c r="R34" s="29">
        <f t="shared" si="11"/>
        <v>8.677916795928237</v>
      </c>
    </row>
    <row r="35" spans="1:18" ht="15.75">
      <c r="A35" s="8" t="s">
        <v>28</v>
      </c>
      <c r="B35" s="11">
        <v>5323299.01071</v>
      </c>
      <c r="C35" s="11">
        <f t="shared" si="12"/>
        <v>2.8451393003437038</v>
      </c>
      <c r="D35" s="11">
        <f t="shared" si="0"/>
        <v>0.3247001675417169</v>
      </c>
      <c r="E35" s="11">
        <v>1959987.52008</v>
      </c>
      <c r="F35" s="11">
        <f t="shared" si="4"/>
        <v>36.819038647588286</v>
      </c>
      <c r="G35" s="11">
        <f t="shared" si="5"/>
        <v>3363311.49063</v>
      </c>
      <c r="H35" s="11">
        <f t="shared" si="13"/>
        <v>2.127912704671844</v>
      </c>
      <c r="I35" s="11">
        <f t="shared" si="7"/>
        <v>0.25849001651402015</v>
      </c>
      <c r="J35" s="11">
        <v>4439853.933560001</v>
      </c>
      <c r="K35" s="11">
        <f t="shared" si="14"/>
        <v>2.9973704311675697</v>
      </c>
      <c r="L35" s="11">
        <f t="shared" si="9"/>
        <v>0.3583775596979436</v>
      </c>
      <c r="M35" s="11">
        <f t="shared" si="10"/>
        <v>883445.0771499993</v>
      </c>
      <c r="N35" s="11">
        <f t="shared" si="1"/>
        <v>0</v>
      </c>
      <c r="O35" s="11">
        <f t="shared" si="2"/>
        <v>883445.0771499993</v>
      </c>
      <c r="P35" s="11">
        <v>696</v>
      </c>
      <c r="Q35" s="29">
        <v>689</v>
      </c>
      <c r="R35" s="29">
        <f t="shared" si="11"/>
        <v>7.726123382743106</v>
      </c>
    </row>
    <row r="36" spans="1:18" ht="15.75">
      <c r="A36" s="8" t="s">
        <v>29</v>
      </c>
      <c r="B36" s="11">
        <v>90263435.11053999</v>
      </c>
      <c r="C36" s="11">
        <f t="shared" si="12"/>
        <v>48.243024879935966</v>
      </c>
      <c r="D36" s="11">
        <f t="shared" si="0"/>
        <v>5.505712236775925</v>
      </c>
      <c r="E36" s="11">
        <v>6386321.8088299995</v>
      </c>
      <c r="F36" s="11">
        <f t="shared" si="4"/>
        <v>7.075203598233405</v>
      </c>
      <c r="G36" s="11">
        <f t="shared" si="5"/>
        <v>83877113.30171</v>
      </c>
      <c r="H36" s="11">
        <f t="shared" si="13"/>
        <v>53.06769103104266</v>
      </c>
      <c r="I36" s="11">
        <f t="shared" si="7"/>
        <v>6.446443174505403</v>
      </c>
      <c r="J36" s="11">
        <v>68778653.66939999</v>
      </c>
      <c r="K36" s="11">
        <f t="shared" si="14"/>
        <v>46.43285700141793</v>
      </c>
      <c r="L36" s="11">
        <f t="shared" si="9"/>
        <v>5.551697517577011</v>
      </c>
      <c r="M36" s="11">
        <f t="shared" si="10"/>
        <v>21484781.441139996</v>
      </c>
      <c r="N36" s="11">
        <f t="shared" si="1"/>
        <v>0</v>
      </c>
      <c r="O36" s="11">
        <f t="shared" si="2"/>
        <v>21484781.441139996</v>
      </c>
      <c r="P36" s="11">
        <v>4582</v>
      </c>
      <c r="Q36" s="29">
        <v>4600</v>
      </c>
      <c r="R36" s="29">
        <f t="shared" si="11"/>
        <v>19.622485893595652</v>
      </c>
    </row>
    <row r="37" spans="1:18" ht="15.75">
      <c r="A37" s="8" t="s">
        <v>30</v>
      </c>
      <c r="B37" s="11">
        <v>3308215.3656599997</v>
      </c>
      <c r="C37" s="11">
        <f t="shared" si="12"/>
        <v>1.7681391805914735</v>
      </c>
      <c r="D37" s="11">
        <f t="shared" si="0"/>
        <v>0.20178804183885482</v>
      </c>
      <c r="E37" s="11">
        <v>696509.11126</v>
      </c>
      <c r="F37" s="11">
        <f t="shared" si="4"/>
        <v>21.053922863968204</v>
      </c>
      <c r="G37" s="11">
        <f t="shared" si="5"/>
        <v>2611706.2543999995</v>
      </c>
      <c r="H37" s="11">
        <f t="shared" si="13"/>
        <v>1.6523842454353437</v>
      </c>
      <c r="I37" s="11">
        <f t="shared" si="7"/>
        <v>0.20072479005004948</v>
      </c>
      <c r="J37" s="11">
        <v>1489462.39078</v>
      </c>
      <c r="K37" s="11">
        <f t="shared" si="14"/>
        <v>1.0055444605314725</v>
      </c>
      <c r="L37" s="11">
        <f t="shared" si="9"/>
        <v>0.12022690495171165</v>
      </c>
      <c r="M37" s="11">
        <f t="shared" si="10"/>
        <v>1818752.9748799996</v>
      </c>
      <c r="N37" s="11">
        <f t="shared" si="1"/>
        <v>0</v>
      </c>
      <c r="O37" s="11">
        <f t="shared" si="2"/>
        <v>1818752.9748799996</v>
      </c>
      <c r="P37" s="11">
        <v>42</v>
      </c>
      <c r="Q37" s="29">
        <v>42</v>
      </c>
      <c r="R37" s="29">
        <f t="shared" si="11"/>
        <v>78.76703251571428</v>
      </c>
    </row>
    <row r="38" spans="1:18" s="4" customFormat="1" ht="15.75">
      <c r="A38" s="2" t="s">
        <v>93</v>
      </c>
      <c r="B38" s="12">
        <f>SUM(B27:B37)</f>
        <v>187101524.69747</v>
      </c>
      <c r="C38" s="11">
        <f t="shared" si="12"/>
        <v>100</v>
      </c>
      <c r="D38" s="11">
        <f t="shared" si="0"/>
        <v>11.412452371048824</v>
      </c>
      <c r="E38" s="12">
        <f>SUM(E27:E37)</f>
        <v>29044688.84862</v>
      </c>
      <c r="F38" s="11">
        <f t="shared" si="4"/>
        <v>15.523491267953704</v>
      </c>
      <c r="G38" s="12">
        <f>SUM(G27:G37)</f>
        <v>158056835.84884998</v>
      </c>
      <c r="H38" s="11">
        <f t="shared" si="13"/>
        <v>100</v>
      </c>
      <c r="I38" s="11">
        <f t="shared" si="7"/>
        <v>12.147585563378795</v>
      </c>
      <c r="J38" s="12">
        <f>SUM(J27:J37)</f>
        <v>148124966.05001</v>
      </c>
      <c r="K38" s="11">
        <f t="shared" si="14"/>
        <v>100</v>
      </c>
      <c r="L38" s="11">
        <f t="shared" si="9"/>
        <v>11.956398714400619</v>
      </c>
      <c r="M38" s="12">
        <f>SUM(M27:M37)</f>
        <v>38976558.64746</v>
      </c>
      <c r="N38" s="12">
        <f>SUM(N27:N37)</f>
        <v>0</v>
      </c>
      <c r="O38" s="12">
        <f>SUM(O27:O37)</f>
        <v>38976558.64746</v>
      </c>
      <c r="P38" s="12">
        <f>SUM(P27:P37)</f>
        <v>13462</v>
      </c>
      <c r="Q38" s="12">
        <f>SUM(Q27:Q37)</f>
        <v>13437</v>
      </c>
      <c r="R38" s="29">
        <f t="shared" si="11"/>
        <v>13.924352511533082</v>
      </c>
    </row>
    <row r="39" spans="1:18" s="4" customFormat="1" ht="15.75">
      <c r="A39" s="7" t="s">
        <v>31</v>
      </c>
      <c r="B39" s="12"/>
      <c r="C39" s="11"/>
      <c r="D39" s="11"/>
      <c r="E39" s="12"/>
      <c r="F39" s="11"/>
      <c r="G39" s="11"/>
      <c r="H39" s="11"/>
      <c r="I39" s="11"/>
      <c r="J39" s="12"/>
      <c r="K39" s="11"/>
      <c r="L39" s="11"/>
      <c r="M39" s="11"/>
      <c r="N39" s="11"/>
      <c r="O39" s="11"/>
      <c r="P39" s="11"/>
      <c r="Q39" s="29"/>
      <c r="R39" s="29"/>
    </row>
    <row r="40" spans="1:18" ht="15.75">
      <c r="A40" s="8" t="s">
        <v>34</v>
      </c>
      <c r="B40" s="11">
        <v>1793954.04248</v>
      </c>
      <c r="C40" s="11">
        <f>B40/$B$46*100</f>
        <v>1.960923990324416</v>
      </c>
      <c r="D40" s="11">
        <f t="shared" si="0"/>
        <v>0.10942409528066416</v>
      </c>
      <c r="E40" s="11">
        <v>1018521.9844500001</v>
      </c>
      <c r="F40" s="11">
        <f t="shared" si="4"/>
        <v>56.775255125375104</v>
      </c>
      <c r="G40" s="11">
        <f t="shared" si="5"/>
        <v>775432.05803</v>
      </c>
      <c r="H40" s="11">
        <f>G40/$G$46*100</f>
        <v>1.1132068154996901</v>
      </c>
      <c r="I40" s="11">
        <f t="shared" si="7"/>
        <v>0.059596456065426635</v>
      </c>
      <c r="J40" s="11">
        <v>1547195.2875</v>
      </c>
      <c r="K40" s="11">
        <f>J40/$J$46*100</f>
        <v>1.8933929511651162</v>
      </c>
      <c r="L40" s="11">
        <f t="shared" si="9"/>
        <v>0.12488700750247665</v>
      </c>
      <c r="M40" s="11">
        <f t="shared" si="10"/>
        <v>246758.75497999997</v>
      </c>
      <c r="N40" s="11">
        <f t="shared" si="1"/>
        <v>0</v>
      </c>
      <c r="O40" s="11">
        <f t="shared" si="2"/>
        <v>246758.75497999997</v>
      </c>
      <c r="P40" s="11">
        <v>284</v>
      </c>
      <c r="Q40" s="29">
        <v>283</v>
      </c>
      <c r="R40" s="29">
        <f t="shared" si="11"/>
        <v>6.339060220777386</v>
      </c>
    </row>
    <row r="41" spans="1:18" ht="15.75">
      <c r="A41" s="8" t="s">
        <v>37</v>
      </c>
      <c r="B41" s="11">
        <v>35471450.7036</v>
      </c>
      <c r="C41" s="11">
        <f aca="true" t="shared" si="15" ref="C41:C46">B41/$B$46*100</f>
        <v>38.77291001286873</v>
      </c>
      <c r="D41" s="11">
        <f t="shared" si="0"/>
        <v>2.1636180802983866</v>
      </c>
      <c r="E41" s="11">
        <v>5798139.163720001</v>
      </c>
      <c r="F41" s="11">
        <f t="shared" si="4"/>
        <v>16.345931865514448</v>
      </c>
      <c r="G41" s="11">
        <f t="shared" si="5"/>
        <v>29673311.539879996</v>
      </c>
      <c r="H41" s="11">
        <f aca="true" t="shared" si="16" ref="H41:H46">G41/$G$46*100</f>
        <v>42.598874140643346</v>
      </c>
      <c r="I41" s="11">
        <f t="shared" si="7"/>
        <v>2.2805662845496624</v>
      </c>
      <c r="J41" s="11">
        <v>32864979.293470003</v>
      </c>
      <c r="K41" s="11">
        <f aca="true" t="shared" si="17" ref="K41:K46">J41/$J$46*100</f>
        <v>40.218788563524235</v>
      </c>
      <c r="L41" s="11">
        <f t="shared" si="9"/>
        <v>2.652805983027742</v>
      </c>
      <c r="M41" s="11">
        <f t="shared" si="10"/>
        <v>2606471.410129994</v>
      </c>
      <c r="N41" s="11">
        <f t="shared" si="1"/>
        <v>0</v>
      </c>
      <c r="O41" s="11">
        <f t="shared" si="2"/>
        <v>2606471.410129994</v>
      </c>
      <c r="P41" s="11">
        <v>5142</v>
      </c>
      <c r="Q41" s="29">
        <v>5161</v>
      </c>
      <c r="R41" s="29">
        <f t="shared" si="11"/>
        <v>6.872980178957566</v>
      </c>
    </row>
    <row r="42" spans="1:18" ht="15.75">
      <c r="A42" s="8" t="s">
        <v>39</v>
      </c>
      <c r="B42" s="11">
        <v>7337683.94984</v>
      </c>
      <c r="C42" s="11">
        <f t="shared" si="15"/>
        <v>8.020629375080599</v>
      </c>
      <c r="D42" s="11">
        <f t="shared" si="0"/>
        <v>0.44756967494926425</v>
      </c>
      <c r="E42" s="11">
        <v>2152135.9588099997</v>
      </c>
      <c r="F42" s="11">
        <f t="shared" si="4"/>
        <v>29.329908095277496</v>
      </c>
      <c r="G42" s="11">
        <f t="shared" si="5"/>
        <v>5185547.99103</v>
      </c>
      <c r="H42" s="11">
        <f t="shared" si="16"/>
        <v>7.444349644739594</v>
      </c>
      <c r="I42" s="11">
        <f t="shared" si="7"/>
        <v>0.39853947205600904</v>
      </c>
      <c r="J42" s="11">
        <v>6316195.33525</v>
      </c>
      <c r="K42" s="11">
        <f t="shared" si="17"/>
        <v>7.729495961216426</v>
      </c>
      <c r="L42" s="11">
        <f t="shared" si="9"/>
        <v>0.5098326892496269</v>
      </c>
      <c r="M42" s="11">
        <f t="shared" si="10"/>
        <v>1021488.6145900004</v>
      </c>
      <c r="N42" s="11">
        <f t="shared" si="1"/>
        <v>0</v>
      </c>
      <c r="O42" s="11">
        <f t="shared" si="2"/>
        <v>1021488.6145900004</v>
      </c>
      <c r="P42" s="11">
        <v>1005</v>
      </c>
      <c r="Q42" s="29">
        <v>1007</v>
      </c>
      <c r="R42" s="29">
        <f t="shared" si="11"/>
        <v>7.286677209374379</v>
      </c>
    </row>
    <row r="43" spans="1:18" ht="15.75">
      <c r="A43" s="8" t="s">
        <v>40</v>
      </c>
      <c r="B43" s="11">
        <v>17174545.23609</v>
      </c>
      <c r="C43" s="11">
        <f t="shared" si="15"/>
        <v>18.77304377864867</v>
      </c>
      <c r="D43" s="11">
        <f t="shared" si="0"/>
        <v>1.0475792745047092</v>
      </c>
      <c r="E43" s="11">
        <v>3965442.7284299997</v>
      </c>
      <c r="F43" s="11">
        <f t="shared" si="4"/>
        <v>23.089069747809997</v>
      </c>
      <c r="G43" s="11">
        <f t="shared" si="5"/>
        <v>13209102.507660002</v>
      </c>
      <c r="H43" s="11">
        <f t="shared" si="16"/>
        <v>18.962928841913154</v>
      </c>
      <c r="I43" s="11">
        <f t="shared" si="7"/>
        <v>1.0151962239753314</v>
      </c>
      <c r="J43" s="11">
        <v>15989149.59943</v>
      </c>
      <c r="K43" s="11">
        <f t="shared" si="17"/>
        <v>19.566853254576824</v>
      </c>
      <c r="L43" s="11">
        <f t="shared" si="9"/>
        <v>1.2906173267944598</v>
      </c>
      <c r="M43" s="11">
        <f t="shared" si="10"/>
        <v>1185395.6366600003</v>
      </c>
      <c r="N43" s="11">
        <f t="shared" si="1"/>
        <v>0</v>
      </c>
      <c r="O43" s="11">
        <f t="shared" si="2"/>
        <v>1185395.6366600003</v>
      </c>
      <c r="P43" s="11">
        <v>2599</v>
      </c>
      <c r="Q43" s="29">
        <v>2590</v>
      </c>
      <c r="R43" s="29">
        <f t="shared" si="11"/>
        <v>6.631098546752896</v>
      </c>
    </row>
    <row r="44" spans="1:18" ht="15.75">
      <c r="A44" s="8" t="s">
        <v>41</v>
      </c>
      <c r="B44" s="11">
        <v>26591144.86188</v>
      </c>
      <c r="C44" s="11">
        <f t="shared" si="15"/>
        <v>29.066081212297078</v>
      </c>
      <c r="D44" s="11">
        <f t="shared" si="0"/>
        <v>1.6219545763646501</v>
      </c>
      <c r="E44" s="11">
        <v>7118392.90292</v>
      </c>
      <c r="F44" s="11">
        <f t="shared" si="4"/>
        <v>26.769787235165804</v>
      </c>
      <c r="G44" s="11">
        <f t="shared" si="5"/>
        <v>19472751.95896</v>
      </c>
      <c r="H44" s="11">
        <f t="shared" si="16"/>
        <v>27.954996150559673</v>
      </c>
      <c r="I44" s="11">
        <f t="shared" si="7"/>
        <v>1.4965940530539843</v>
      </c>
      <c r="J44" s="11">
        <v>22511769.0504</v>
      </c>
      <c r="K44" s="11">
        <f t="shared" si="17"/>
        <v>27.548962424230737</v>
      </c>
      <c r="L44" s="11">
        <f t="shared" si="9"/>
        <v>1.817112224297236</v>
      </c>
      <c r="M44" s="11">
        <f t="shared" si="10"/>
        <v>4079375.8114800006</v>
      </c>
      <c r="N44" s="11">
        <f t="shared" si="1"/>
        <v>0</v>
      </c>
      <c r="O44" s="11">
        <f t="shared" si="2"/>
        <v>4079375.8114800006</v>
      </c>
      <c r="P44" s="11">
        <v>4242</v>
      </c>
      <c r="Q44" s="29">
        <v>4230</v>
      </c>
      <c r="R44" s="29">
        <f t="shared" si="11"/>
        <v>6.286322662382979</v>
      </c>
    </row>
    <row r="45" spans="1:18" ht="15.75">
      <c r="A45" s="8" t="s">
        <v>42</v>
      </c>
      <c r="B45" s="11">
        <v>3116360.42271</v>
      </c>
      <c r="C45" s="11">
        <f t="shared" si="15"/>
        <v>3.406411630780506</v>
      </c>
      <c r="D45" s="11">
        <f t="shared" si="0"/>
        <v>0.19008564977065825</v>
      </c>
      <c r="E45" s="11">
        <v>1775004.6346500001</v>
      </c>
      <c r="F45" s="11">
        <f t="shared" si="4"/>
        <v>56.95761702385017</v>
      </c>
      <c r="G45" s="11">
        <f t="shared" si="5"/>
        <v>1341355.78806</v>
      </c>
      <c r="H45" s="11">
        <f t="shared" si="16"/>
        <v>1.9256444066445606</v>
      </c>
      <c r="I45" s="11">
        <f t="shared" si="7"/>
        <v>0.10309098065188682</v>
      </c>
      <c r="J45" s="11">
        <v>2486199.3123600003</v>
      </c>
      <c r="K45" s="11">
        <f t="shared" si="17"/>
        <v>3.0425068452866415</v>
      </c>
      <c r="L45" s="11">
        <f t="shared" si="9"/>
        <v>0.20068183679453952</v>
      </c>
      <c r="M45" s="11">
        <f t="shared" si="10"/>
        <v>630161.1103499997</v>
      </c>
      <c r="N45" s="11">
        <f t="shared" si="1"/>
        <v>0</v>
      </c>
      <c r="O45" s="11">
        <f t="shared" si="2"/>
        <v>630161.1103499997</v>
      </c>
      <c r="P45" s="11">
        <v>443</v>
      </c>
      <c r="Q45" s="29">
        <v>443</v>
      </c>
      <c r="R45" s="29">
        <f t="shared" si="11"/>
        <v>7.034673640428894</v>
      </c>
    </row>
    <row r="46" spans="1:18" ht="15.75">
      <c r="A46" s="2" t="s">
        <v>93</v>
      </c>
      <c r="B46" s="12">
        <f>SUM(B40:B45)</f>
        <v>91485139.2166</v>
      </c>
      <c r="C46" s="11">
        <f t="shared" si="15"/>
        <v>100</v>
      </c>
      <c r="D46" s="11">
        <f t="shared" si="0"/>
        <v>5.580231351168333</v>
      </c>
      <c r="E46" s="12">
        <f>SUM(E40:E45)</f>
        <v>21827637.37298</v>
      </c>
      <c r="F46" s="11">
        <f t="shared" si="4"/>
        <v>23.859216436563468</v>
      </c>
      <c r="G46" s="12">
        <f>SUM(G40:G45)</f>
        <v>69657501.84361999</v>
      </c>
      <c r="H46" s="11">
        <f t="shared" si="16"/>
        <v>100</v>
      </c>
      <c r="I46" s="11">
        <f t="shared" si="7"/>
        <v>5.3535834703523</v>
      </c>
      <c r="J46" s="12">
        <f>SUM(J40:J45)</f>
        <v>81715487.87841001</v>
      </c>
      <c r="K46" s="11">
        <f t="shared" si="17"/>
        <v>100</v>
      </c>
      <c r="L46" s="11">
        <f t="shared" si="9"/>
        <v>6.595937067666082</v>
      </c>
      <c r="M46" s="12">
        <f>SUM(M40:M45)</f>
        <v>9769651.338189995</v>
      </c>
      <c r="N46" s="12">
        <f>SUM(N40:N45)</f>
        <v>0</v>
      </c>
      <c r="O46" s="12">
        <f>SUM(O40:O45)</f>
        <v>9769651.338189995</v>
      </c>
      <c r="P46" s="12">
        <f>SUM(P40:P45)</f>
        <v>13715</v>
      </c>
      <c r="Q46" s="12">
        <f>SUM(Q40:Q45)</f>
        <v>13714</v>
      </c>
      <c r="R46" s="29">
        <f t="shared" si="11"/>
        <v>6.670930378926644</v>
      </c>
    </row>
    <row r="47" spans="1:18" ht="15.75">
      <c r="A47" s="7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9"/>
      <c r="R47" s="29"/>
    </row>
    <row r="48" spans="1:18" ht="15.75">
      <c r="A48" s="8" t="s">
        <v>46</v>
      </c>
      <c r="B48" s="11">
        <v>31816402.93155</v>
      </c>
      <c r="C48" s="11">
        <f aca="true" t="shared" si="18" ref="C48:C62">B48/$B$62*100</f>
        <v>12.785890772967878</v>
      </c>
      <c r="D48" s="11">
        <f t="shared" si="0"/>
        <v>1.9406746345949066</v>
      </c>
      <c r="E48" s="11">
        <v>6787941.65508</v>
      </c>
      <c r="F48" s="11">
        <f t="shared" si="4"/>
        <v>21.33472369483005</v>
      </c>
      <c r="G48" s="11">
        <f t="shared" si="5"/>
        <v>25028461.276469998</v>
      </c>
      <c r="H48" s="11">
        <f>G48/$G$62*100</f>
        <v>14.019905487930984</v>
      </c>
      <c r="I48" s="11">
        <f t="shared" si="7"/>
        <v>1.9235825723246904</v>
      </c>
      <c r="J48" s="11">
        <v>21939229.41954</v>
      </c>
      <c r="K48" s="11">
        <f>J48/$J$62*100</f>
        <v>10.541580879284885</v>
      </c>
      <c r="L48" s="11">
        <f t="shared" si="9"/>
        <v>1.7708977859827204</v>
      </c>
      <c r="M48" s="11">
        <f t="shared" si="10"/>
        <v>9877173.51201</v>
      </c>
      <c r="N48" s="11">
        <f t="shared" si="1"/>
        <v>0</v>
      </c>
      <c r="O48" s="11">
        <f t="shared" si="2"/>
        <v>9877173.51201</v>
      </c>
      <c r="P48" s="11">
        <v>4057</v>
      </c>
      <c r="Q48" s="29">
        <v>4066</v>
      </c>
      <c r="R48" s="29">
        <f t="shared" si="11"/>
        <v>7.824988423893261</v>
      </c>
    </row>
    <row r="49" spans="1:18" ht="15.75">
      <c r="A49" s="8" t="s">
        <v>47</v>
      </c>
      <c r="B49" s="11">
        <v>5268298.7707899995</v>
      </c>
      <c r="C49" s="11">
        <f t="shared" si="18"/>
        <v>2.1171435623191077</v>
      </c>
      <c r="D49" s="11">
        <f t="shared" si="0"/>
        <v>0.32134537062331553</v>
      </c>
      <c r="E49" s="11">
        <v>2809424.5182600003</v>
      </c>
      <c r="F49" s="11">
        <f t="shared" si="4"/>
        <v>53.32697784409667</v>
      </c>
      <c r="G49" s="11">
        <f t="shared" si="5"/>
        <v>2458874.2525299992</v>
      </c>
      <c r="H49" s="11">
        <f aca="true" t="shared" si="19" ref="H49:H62">G49/$G$62*100</f>
        <v>1.3773593289007662</v>
      </c>
      <c r="I49" s="11">
        <f t="shared" si="7"/>
        <v>0.1889787633149976</v>
      </c>
      <c r="J49" s="11">
        <v>4701665.44262</v>
      </c>
      <c r="K49" s="11">
        <f aca="true" t="shared" si="20" ref="K49:K62">J49/$J$62*100</f>
        <v>2.259103343282176</v>
      </c>
      <c r="L49" s="11">
        <f t="shared" si="9"/>
        <v>0.3795105454046434</v>
      </c>
      <c r="M49" s="11">
        <f t="shared" si="10"/>
        <v>566633.3281699996</v>
      </c>
      <c r="N49" s="11">
        <f t="shared" si="1"/>
        <v>0</v>
      </c>
      <c r="O49" s="11">
        <f t="shared" si="2"/>
        <v>566633.3281699996</v>
      </c>
      <c r="P49" s="11">
        <v>700</v>
      </c>
      <c r="Q49" s="29">
        <v>698</v>
      </c>
      <c r="R49" s="29">
        <f t="shared" si="11"/>
        <v>7.547705975343839</v>
      </c>
    </row>
    <row r="50" spans="1:18" ht="15.75">
      <c r="A50" s="8" t="s">
        <v>48</v>
      </c>
      <c r="B50" s="11">
        <v>6577772.87337</v>
      </c>
      <c r="C50" s="11">
        <f t="shared" si="18"/>
        <v>2.6433750436603063</v>
      </c>
      <c r="D50" s="11">
        <f t="shared" si="0"/>
        <v>0.40121810736867375</v>
      </c>
      <c r="E50" s="11">
        <v>3252296.02012</v>
      </c>
      <c r="F50" s="11">
        <f t="shared" si="4"/>
        <v>49.44372636043522</v>
      </c>
      <c r="G50" s="11">
        <f t="shared" si="5"/>
        <v>3325476.85325</v>
      </c>
      <c r="H50" s="11">
        <f t="shared" si="19"/>
        <v>1.862794147425223</v>
      </c>
      <c r="I50" s="11">
        <f t="shared" si="7"/>
        <v>0.2555822049513968</v>
      </c>
      <c r="J50" s="11">
        <v>6174810.37482</v>
      </c>
      <c r="K50" s="11">
        <f t="shared" si="20"/>
        <v>2.966934787711301</v>
      </c>
      <c r="L50" s="11">
        <f t="shared" si="9"/>
        <v>0.49842033247953255</v>
      </c>
      <c r="M50" s="11">
        <f t="shared" si="10"/>
        <v>402962.4985500006</v>
      </c>
      <c r="N50" s="11">
        <f t="shared" si="1"/>
        <v>0</v>
      </c>
      <c r="O50" s="11">
        <f t="shared" si="2"/>
        <v>402962.4985500006</v>
      </c>
      <c r="P50" s="11">
        <v>833</v>
      </c>
      <c r="Q50" s="29">
        <v>827</v>
      </c>
      <c r="R50" s="29">
        <f t="shared" si="11"/>
        <v>7.953776146759372</v>
      </c>
    </row>
    <row r="51" spans="1:18" ht="15.75">
      <c r="A51" s="8" t="s">
        <v>49</v>
      </c>
      <c r="B51" s="11">
        <v>52178410.087160006</v>
      </c>
      <c r="C51" s="11">
        <f t="shared" si="18"/>
        <v>20.968663664363888</v>
      </c>
      <c r="D51" s="11">
        <f t="shared" si="0"/>
        <v>3.182676468722647</v>
      </c>
      <c r="E51" s="11">
        <v>22521411.676009998</v>
      </c>
      <c r="F51" s="11">
        <f t="shared" si="4"/>
        <v>43.16231874139078</v>
      </c>
      <c r="G51" s="11">
        <f t="shared" si="5"/>
        <v>29656998.41115001</v>
      </c>
      <c r="H51" s="11">
        <f t="shared" si="19"/>
        <v>16.61261993644561</v>
      </c>
      <c r="I51" s="11">
        <f t="shared" si="7"/>
        <v>2.279312525887535</v>
      </c>
      <c r="J51" s="11">
        <v>41126446.49611</v>
      </c>
      <c r="K51" s="11">
        <f t="shared" si="20"/>
        <v>19.760847280725322</v>
      </c>
      <c r="L51" s="11">
        <f t="shared" si="9"/>
        <v>3.3196577533590075</v>
      </c>
      <c r="M51" s="11">
        <f t="shared" si="10"/>
        <v>11051963.591050006</v>
      </c>
      <c r="N51" s="11">
        <f t="shared" si="1"/>
        <v>0</v>
      </c>
      <c r="O51" s="11">
        <f t="shared" si="2"/>
        <v>11051963.591050006</v>
      </c>
      <c r="P51" s="11">
        <v>3769</v>
      </c>
      <c r="Q51" s="29">
        <v>3778</v>
      </c>
      <c r="R51" s="29">
        <f t="shared" si="11"/>
        <v>13.811119663091583</v>
      </c>
    </row>
    <row r="52" spans="1:18" ht="15.75">
      <c r="A52" s="8" t="s">
        <v>50</v>
      </c>
      <c r="B52" s="11">
        <v>10783947.22706</v>
      </c>
      <c r="C52" s="11">
        <f t="shared" si="18"/>
        <v>4.33368824386842</v>
      </c>
      <c r="D52" s="11">
        <f t="shared" si="0"/>
        <v>0.657778092934966</v>
      </c>
      <c r="E52" s="11">
        <v>2792322.87143</v>
      </c>
      <c r="F52" s="11">
        <f t="shared" si="4"/>
        <v>25.8933284133964</v>
      </c>
      <c r="G52" s="11">
        <f t="shared" si="5"/>
        <v>7991624.355629999</v>
      </c>
      <c r="H52" s="11">
        <f t="shared" si="19"/>
        <v>4.476576363338556</v>
      </c>
      <c r="I52" s="11">
        <f t="shared" si="7"/>
        <v>0.6142027336497746</v>
      </c>
      <c r="J52" s="11">
        <v>9800104.01623</v>
      </c>
      <c r="K52" s="11">
        <f t="shared" si="20"/>
        <v>4.708852217958129</v>
      </c>
      <c r="L52" s="11">
        <f t="shared" si="9"/>
        <v>0.7910479521803531</v>
      </c>
      <c r="M52" s="11">
        <f t="shared" si="10"/>
        <v>983843.2108299993</v>
      </c>
      <c r="N52" s="11">
        <f t="shared" si="1"/>
        <v>0</v>
      </c>
      <c r="O52" s="11">
        <f t="shared" si="2"/>
        <v>983843.2108299993</v>
      </c>
      <c r="P52" s="11">
        <v>1529</v>
      </c>
      <c r="Q52" s="29">
        <v>1526</v>
      </c>
      <c r="R52" s="29">
        <f t="shared" si="11"/>
        <v>7.06680683293578</v>
      </c>
    </row>
    <row r="53" spans="1:18" s="4" customFormat="1" ht="15.75">
      <c r="A53" s="8" t="s">
        <v>51</v>
      </c>
      <c r="B53" s="11">
        <v>7926960.83062</v>
      </c>
      <c r="C53" s="11">
        <f t="shared" si="18"/>
        <v>3.1855661232337935</v>
      </c>
      <c r="D53" s="11">
        <f t="shared" si="0"/>
        <v>0.4835132320428581</v>
      </c>
      <c r="E53" s="11">
        <v>3423259.78235</v>
      </c>
      <c r="F53" s="11">
        <f t="shared" si="4"/>
        <v>43.185022046870046</v>
      </c>
      <c r="G53" s="11">
        <f t="shared" si="5"/>
        <v>4503701.04827</v>
      </c>
      <c r="H53" s="11">
        <f t="shared" si="19"/>
        <v>2.5227864527973307</v>
      </c>
      <c r="I53" s="11">
        <f t="shared" si="7"/>
        <v>0.3461355754841063</v>
      </c>
      <c r="J53" s="11">
        <v>6768300.8683400005</v>
      </c>
      <c r="K53" s="11">
        <f t="shared" si="20"/>
        <v>3.252101049428572</v>
      </c>
      <c r="L53" s="11">
        <f t="shared" si="9"/>
        <v>0.5463258892736234</v>
      </c>
      <c r="M53" s="11">
        <f t="shared" si="10"/>
        <v>1158659.9622799996</v>
      </c>
      <c r="N53" s="11">
        <f t="shared" si="1"/>
        <v>0</v>
      </c>
      <c r="O53" s="11">
        <f t="shared" si="2"/>
        <v>1158659.9622799996</v>
      </c>
      <c r="P53" s="11">
        <v>1279</v>
      </c>
      <c r="Q53" s="29">
        <v>1278</v>
      </c>
      <c r="R53" s="29">
        <f t="shared" si="11"/>
        <v>6.202629757918623</v>
      </c>
    </row>
    <row r="54" spans="1:18" s="4" customFormat="1" ht="15.75">
      <c r="A54" s="8" t="s">
        <v>52</v>
      </c>
      <c r="B54" s="11">
        <v>23933922.17423</v>
      </c>
      <c r="C54" s="11">
        <f t="shared" si="18"/>
        <v>9.618199623219017</v>
      </c>
      <c r="D54" s="11">
        <f t="shared" si="0"/>
        <v>1.4598745109503781</v>
      </c>
      <c r="E54" s="11">
        <v>4031999.5560999997</v>
      </c>
      <c r="F54" s="11">
        <f t="shared" si="4"/>
        <v>16.84638032474808</v>
      </c>
      <c r="G54" s="11">
        <f t="shared" si="5"/>
        <v>19901922.61813</v>
      </c>
      <c r="H54" s="11">
        <f t="shared" si="19"/>
        <v>11.148231249701972</v>
      </c>
      <c r="I54" s="11">
        <f t="shared" si="7"/>
        <v>1.5295783101129121</v>
      </c>
      <c r="J54" s="11">
        <v>22785981.31742</v>
      </c>
      <c r="K54" s="11">
        <f t="shared" si="20"/>
        <v>10.948436719364665</v>
      </c>
      <c r="L54" s="11">
        <f t="shared" si="9"/>
        <v>1.8392461783787097</v>
      </c>
      <c r="M54" s="11">
        <f t="shared" si="10"/>
        <v>1147940.8568099998</v>
      </c>
      <c r="N54" s="11">
        <f t="shared" si="1"/>
        <v>0</v>
      </c>
      <c r="O54" s="11">
        <f t="shared" si="2"/>
        <v>1147940.8568099998</v>
      </c>
      <c r="P54" s="11">
        <v>3341</v>
      </c>
      <c r="Q54" s="29">
        <v>3324</v>
      </c>
      <c r="R54" s="29">
        <f t="shared" si="11"/>
        <v>7.200337597542117</v>
      </c>
    </row>
    <row r="55" spans="1:18" ht="15.75">
      <c r="A55" s="8" t="s">
        <v>53</v>
      </c>
      <c r="B55" s="11">
        <v>10163143.02085</v>
      </c>
      <c r="C55" s="11">
        <f t="shared" si="18"/>
        <v>4.084208917463203</v>
      </c>
      <c r="D55" s="11">
        <f t="shared" si="0"/>
        <v>0.6199114937900677</v>
      </c>
      <c r="E55" s="11">
        <v>4057707.7879299996</v>
      </c>
      <c r="F55" s="11">
        <f t="shared" si="4"/>
        <v>39.92571766042736</v>
      </c>
      <c r="G55" s="11">
        <f t="shared" si="5"/>
        <v>6105435.232920001</v>
      </c>
      <c r="H55" s="11">
        <f t="shared" si="19"/>
        <v>3.420011481436743</v>
      </c>
      <c r="I55" s="11">
        <f t="shared" si="7"/>
        <v>0.4692381477539423</v>
      </c>
      <c r="J55" s="11">
        <v>9642953.28837</v>
      </c>
      <c r="K55" s="11">
        <f t="shared" si="20"/>
        <v>4.633342860892962</v>
      </c>
      <c r="L55" s="11">
        <f t="shared" si="9"/>
        <v>0.7783630091173581</v>
      </c>
      <c r="M55" s="11">
        <f t="shared" si="10"/>
        <v>520189.7324800007</v>
      </c>
      <c r="N55" s="11">
        <f t="shared" si="1"/>
        <v>0</v>
      </c>
      <c r="O55" s="11">
        <f t="shared" si="2"/>
        <v>520189.7324800007</v>
      </c>
      <c r="P55" s="11">
        <v>1401</v>
      </c>
      <c r="Q55" s="29">
        <v>1391</v>
      </c>
      <c r="R55" s="29">
        <f t="shared" si="11"/>
        <v>7.306357311897916</v>
      </c>
    </row>
    <row r="56" spans="1:18" ht="15.75">
      <c r="A56" s="8" t="s">
        <v>54</v>
      </c>
      <c r="B56" s="11">
        <v>27062722.546990003</v>
      </c>
      <c r="C56" s="11">
        <f t="shared" si="18"/>
        <v>10.87555419917773</v>
      </c>
      <c r="D56" s="11">
        <f t="shared" si="0"/>
        <v>1.650718948430936</v>
      </c>
      <c r="E56" s="11">
        <v>4613956.32531</v>
      </c>
      <c r="F56" s="11">
        <f t="shared" si="4"/>
        <v>17.049121045743338</v>
      </c>
      <c r="G56" s="11">
        <f t="shared" si="5"/>
        <v>22448766.221680004</v>
      </c>
      <c r="H56" s="11">
        <f t="shared" si="19"/>
        <v>12.574867358885456</v>
      </c>
      <c r="I56" s="11">
        <f t="shared" si="7"/>
        <v>1.7253180288319034</v>
      </c>
      <c r="J56" s="11">
        <v>21950145.9597</v>
      </c>
      <c r="K56" s="11">
        <f t="shared" si="20"/>
        <v>10.546826167932812</v>
      </c>
      <c r="L56" s="11">
        <f t="shared" si="9"/>
        <v>1.77177895078711</v>
      </c>
      <c r="M56" s="11">
        <f t="shared" si="10"/>
        <v>5112576.587290004</v>
      </c>
      <c r="N56" s="11">
        <f t="shared" si="1"/>
        <v>0</v>
      </c>
      <c r="O56" s="11">
        <f t="shared" si="2"/>
        <v>5112576.587290004</v>
      </c>
      <c r="P56" s="11">
        <v>3171</v>
      </c>
      <c r="Q56" s="29">
        <v>3170</v>
      </c>
      <c r="R56" s="29">
        <f t="shared" si="11"/>
        <v>8.537136450154575</v>
      </c>
    </row>
    <row r="57" spans="1:18" ht="15.75">
      <c r="A57" s="8" t="s">
        <v>55</v>
      </c>
      <c r="B57" s="11">
        <v>17245044.91831</v>
      </c>
      <c r="C57" s="11">
        <f t="shared" si="18"/>
        <v>6.930175644770623</v>
      </c>
      <c r="D57" s="11">
        <f t="shared" si="0"/>
        <v>1.0518794760493562</v>
      </c>
      <c r="E57" s="11">
        <v>3430511.0280500003</v>
      </c>
      <c r="F57" s="11">
        <f t="shared" si="4"/>
        <v>19.892734662625557</v>
      </c>
      <c r="G57" s="11">
        <f t="shared" si="5"/>
        <v>13814533.890260002</v>
      </c>
      <c r="H57" s="11">
        <f t="shared" si="19"/>
        <v>7.738328671581087</v>
      </c>
      <c r="I57" s="11">
        <f t="shared" si="7"/>
        <v>1.0617271410558262</v>
      </c>
      <c r="J57" s="11">
        <v>13379243.90058</v>
      </c>
      <c r="K57" s="11">
        <f t="shared" si="20"/>
        <v>6.428593228348682</v>
      </c>
      <c r="L57" s="11">
        <f t="shared" si="9"/>
        <v>1.0799501180546347</v>
      </c>
      <c r="M57" s="11">
        <f t="shared" si="10"/>
        <v>3865801.0177300014</v>
      </c>
      <c r="N57" s="11">
        <f t="shared" si="1"/>
        <v>0</v>
      </c>
      <c r="O57" s="11">
        <f t="shared" si="2"/>
        <v>3865801.0177300014</v>
      </c>
      <c r="P57" s="11">
        <v>2112</v>
      </c>
      <c r="Q57" s="29">
        <v>2113</v>
      </c>
      <c r="R57" s="29">
        <f t="shared" si="11"/>
        <v>8.161403179512542</v>
      </c>
    </row>
    <row r="58" spans="1:18" ht="15.75">
      <c r="A58" s="8" t="s">
        <v>56</v>
      </c>
      <c r="B58" s="11">
        <v>9376490.847790001</v>
      </c>
      <c r="C58" s="11">
        <f t="shared" si="18"/>
        <v>3.768081139514768</v>
      </c>
      <c r="D58" s="11">
        <f t="shared" si="0"/>
        <v>0.5719288251712764</v>
      </c>
      <c r="E58" s="11">
        <v>3890970.7256799997</v>
      </c>
      <c r="F58" s="11">
        <f t="shared" si="4"/>
        <v>41.49708871733272</v>
      </c>
      <c r="G58" s="11">
        <f t="shared" si="5"/>
        <v>5485520.122110002</v>
      </c>
      <c r="H58" s="11">
        <f t="shared" si="19"/>
        <v>3.07276075882571</v>
      </c>
      <c r="I58" s="11">
        <f t="shared" si="7"/>
        <v>0.421594072063364</v>
      </c>
      <c r="J58" s="11">
        <v>8595104.77307</v>
      </c>
      <c r="K58" s="11">
        <f t="shared" si="20"/>
        <v>4.129862102200702</v>
      </c>
      <c r="L58" s="11">
        <f t="shared" si="9"/>
        <v>0.6937824351917605</v>
      </c>
      <c r="M58" s="11">
        <f t="shared" si="10"/>
        <v>781386.0747200008</v>
      </c>
      <c r="N58" s="11">
        <f t="shared" si="1"/>
        <v>0</v>
      </c>
      <c r="O58" s="11">
        <f t="shared" si="2"/>
        <v>781386.0747200008</v>
      </c>
      <c r="P58" s="11">
        <v>1380</v>
      </c>
      <c r="Q58" s="29">
        <v>1373</v>
      </c>
      <c r="R58" s="29">
        <f t="shared" si="11"/>
        <v>6.829199452141297</v>
      </c>
    </row>
    <row r="59" spans="1:18" ht="15.75">
      <c r="A59" s="8" t="s">
        <v>57</v>
      </c>
      <c r="B59" s="11">
        <v>22110745.94218</v>
      </c>
      <c r="C59" s="11">
        <f t="shared" si="18"/>
        <v>8.885529364641586</v>
      </c>
      <c r="D59" s="11">
        <f t="shared" si="0"/>
        <v>1.3486679777810617</v>
      </c>
      <c r="E59" s="11">
        <v>2333645.7418400003</v>
      </c>
      <c r="F59" s="11">
        <f t="shared" si="4"/>
        <v>10.554351028873137</v>
      </c>
      <c r="G59" s="11">
        <f t="shared" si="5"/>
        <v>19777100.20034</v>
      </c>
      <c r="H59" s="11">
        <f t="shared" si="19"/>
        <v>11.078310910578445</v>
      </c>
      <c r="I59" s="11">
        <f t="shared" si="7"/>
        <v>1.519984982546986</v>
      </c>
      <c r="J59" s="11">
        <v>18464459.75088</v>
      </c>
      <c r="K59" s="11">
        <f t="shared" si="20"/>
        <v>8.871988716378674</v>
      </c>
      <c r="L59" s="11">
        <f t="shared" si="9"/>
        <v>1.4904202087917287</v>
      </c>
      <c r="M59" s="11">
        <f t="shared" si="10"/>
        <v>3646286.191300001</v>
      </c>
      <c r="N59" s="11">
        <f t="shared" si="1"/>
        <v>0</v>
      </c>
      <c r="O59" s="11">
        <f t="shared" si="2"/>
        <v>3646286.191300001</v>
      </c>
      <c r="P59" s="11">
        <v>2708</v>
      </c>
      <c r="Q59" s="29">
        <v>2701</v>
      </c>
      <c r="R59" s="29">
        <f t="shared" si="11"/>
        <v>8.186133262562015</v>
      </c>
    </row>
    <row r="60" spans="1:18" ht="15.75">
      <c r="A60" s="8" t="s">
        <v>58</v>
      </c>
      <c r="B60" s="11">
        <v>16083935.92111</v>
      </c>
      <c r="C60" s="11">
        <f t="shared" si="18"/>
        <v>6.463566869239055</v>
      </c>
      <c r="D60" s="11">
        <f t="shared" si="0"/>
        <v>0.9810564234335777</v>
      </c>
      <c r="E60" s="11">
        <v>3864045.67094</v>
      </c>
      <c r="F60" s="11">
        <f t="shared" si="4"/>
        <v>24.024254323647735</v>
      </c>
      <c r="G60" s="11">
        <f t="shared" si="5"/>
        <v>12219890.25017</v>
      </c>
      <c r="H60" s="11">
        <f t="shared" si="19"/>
        <v>6.84507547179248</v>
      </c>
      <c r="I60" s="11">
        <f t="shared" si="7"/>
        <v>0.9391695183053892</v>
      </c>
      <c r="J60" s="11">
        <v>15767721.436889999</v>
      </c>
      <c r="K60" s="11">
        <f t="shared" si="20"/>
        <v>7.576232858067949</v>
      </c>
      <c r="L60" s="11">
        <f t="shared" si="9"/>
        <v>1.2727440170579263</v>
      </c>
      <c r="M60" s="11">
        <f t="shared" si="10"/>
        <v>316214.48422000185</v>
      </c>
      <c r="N60" s="11">
        <f t="shared" si="1"/>
        <v>0</v>
      </c>
      <c r="O60" s="11">
        <f t="shared" si="2"/>
        <v>316214.48422000185</v>
      </c>
      <c r="P60" s="11">
        <v>2573</v>
      </c>
      <c r="Q60" s="29">
        <v>2565</v>
      </c>
      <c r="R60" s="29">
        <f t="shared" si="11"/>
        <v>6.270540320120858</v>
      </c>
    </row>
    <row r="61" spans="1:18" ht="15.75">
      <c r="A61" s="8" t="s">
        <v>59</v>
      </c>
      <c r="B61" s="11">
        <v>8312141.93639</v>
      </c>
      <c r="C61" s="11">
        <f t="shared" si="18"/>
        <v>3.3403568315606162</v>
      </c>
      <c r="D61" s="11">
        <f t="shared" si="0"/>
        <v>0.5070077547675438</v>
      </c>
      <c r="E61" s="11">
        <v>2509547.9512899998</v>
      </c>
      <c r="F61" s="11">
        <f t="shared" si="4"/>
        <v>30.191351043987435</v>
      </c>
      <c r="G61" s="11">
        <f t="shared" si="5"/>
        <v>5802593.985100001</v>
      </c>
      <c r="H61" s="11">
        <f t="shared" si="19"/>
        <v>3.250372380359638</v>
      </c>
      <c r="I61" s="11">
        <f t="shared" si="7"/>
        <v>0.44596303946611165</v>
      </c>
      <c r="J61" s="11">
        <v>7024698.98846</v>
      </c>
      <c r="K61" s="11">
        <f t="shared" si="20"/>
        <v>3.3752977884231647</v>
      </c>
      <c r="L61" s="11">
        <f t="shared" si="9"/>
        <v>0.567021915308441</v>
      </c>
      <c r="M61" s="11">
        <f t="shared" si="10"/>
        <v>1287442.9479300007</v>
      </c>
      <c r="N61" s="11">
        <f t="shared" si="1"/>
        <v>0</v>
      </c>
      <c r="O61" s="11">
        <f t="shared" si="2"/>
        <v>1287442.9479300007</v>
      </c>
      <c r="P61" s="11">
        <v>1305</v>
      </c>
      <c r="Q61" s="29">
        <v>1299</v>
      </c>
      <c r="R61" s="29">
        <f t="shared" si="11"/>
        <v>6.398877549183988</v>
      </c>
    </row>
    <row r="62" spans="1:18" ht="15.75">
      <c r="A62" s="2" t="s">
        <v>93</v>
      </c>
      <c r="B62" s="12">
        <f>SUM(B48:B61)</f>
        <v>248839940.02840003</v>
      </c>
      <c r="C62" s="11">
        <f t="shared" si="18"/>
        <v>100</v>
      </c>
      <c r="D62" s="11">
        <f t="shared" si="0"/>
        <v>15.178251316661568</v>
      </c>
      <c r="E62" s="12">
        <f>SUM(E48:E61)</f>
        <v>70319041.31038998</v>
      </c>
      <c r="F62" s="11">
        <f t="shared" si="4"/>
        <v>28.25874387462257</v>
      </c>
      <c r="G62" s="12">
        <f>SUM(G48:G61)</f>
        <v>178520898.71801</v>
      </c>
      <c r="H62" s="11">
        <f t="shared" si="19"/>
        <v>100</v>
      </c>
      <c r="I62" s="11">
        <f t="shared" si="7"/>
        <v>13.720367615748936</v>
      </c>
      <c r="J62" s="12">
        <f>SUM(J48:J61)</f>
        <v>208120866.03303</v>
      </c>
      <c r="K62" s="11">
        <f t="shared" si="20"/>
        <v>100</v>
      </c>
      <c r="L62" s="11">
        <f t="shared" si="9"/>
        <v>16.79916709136755</v>
      </c>
      <c r="M62" s="12">
        <f>SUM(M48:M61)</f>
        <v>40719073.99537001</v>
      </c>
      <c r="N62" s="12">
        <f>SUM(N48:N61)</f>
        <v>0</v>
      </c>
      <c r="O62" s="12">
        <f>SUM(O48:O61)</f>
        <v>40719073.99537001</v>
      </c>
      <c r="P62" s="12">
        <f>SUM(P48:P61)</f>
        <v>30158</v>
      </c>
      <c r="Q62" s="12">
        <f>SUM(Q48:Q61)</f>
        <v>30109</v>
      </c>
      <c r="R62" s="29">
        <f t="shared" si="11"/>
        <v>8.264636488372249</v>
      </c>
    </row>
    <row r="63" spans="1:18" ht="15.75">
      <c r="A63" s="7" t="s">
        <v>60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9"/>
      <c r="R63" s="29"/>
    </row>
    <row r="64" spans="1:18" ht="15.75">
      <c r="A64" s="8" t="s">
        <v>61</v>
      </c>
      <c r="B64" s="11">
        <v>7104769.91144</v>
      </c>
      <c r="C64" s="11">
        <f aca="true" t="shared" si="21" ref="C64:C70">B64/$B$70*100</f>
        <v>3.8023684769103414</v>
      </c>
      <c r="D64" s="11">
        <f t="shared" si="0"/>
        <v>0.4333628405897547</v>
      </c>
      <c r="E64" s="11">
        <v>3508550.81883</v>
      </c>
      <c r="F64" s="11">
        <f t="shared" si="4"/>
        <v>49.383032280617286</v>
      </c>
      <c r="G64" s="11">
        <f t="shared" si="5"/>
        <v>3596219.09261</v>
      </c>
      <c r="H64" s="11">
        <f>G64/$G$70*100</f>
        <v>2.222617934675485</v>
      </c>
      <c r="I64" s="11">
        <f t="shared" si="7"/>
        <v>0.2763903180619966</v>
      </c>
      <c r="J64" s="11">
        <v>6399217.08359</v>
      </c>
      <c r="K64" s="11">
        <f>J64/$J$70*100</f>
        <v>5.057317291201511</v>
      </c>
      <c r="L64" s="11">
        <f t="shared" si="9"/>
        <v>0.5165340654699228</v>
      </c>
      <c r="M64" s="11">
        <f t="shared" si="10"/>
        <v>705552.82785</v>
      </c>
      <c r="N64" s="11">
        <f t="shared" si="1"/>
        <v>0</v>
      </c>
      <c r="O64" s="11">
        <f t="shared" si="2"/>
        <v>705552.82785</v>
      </c>
      <c r="P64" s="11">
        <v>953</v>
      </c>
      <c r="Q64" s="29">
        <v>947</v>
      </c>
      <c r="R64" s="29">
        <f t="shared" si="11"/>
        <v>7.502396949778247</v>
      </c>
    </row>
    <row r="65" spans="1:18" ht="15.75">
      <c r="A65" s="8" t="s">
        <v>62</v>
      </c>
      <c r="B65" s="11">
        <v>39522434.95064</v>
      </c>
      <c r="C65" s="11">
        <f t="shared" si="21"/>
        <v>21.15182654192308</v>
      </c>
      <c r="D65" s="11">
        <f t="shared" si="0"/>
        <v>2.4107120836741815</v>
      </c>
      <c r="E65" s="11">
        <v>4657044.94934</v>
      </c>
      <c r="F65" s="11">
        <f t="shared" si="4"/>
        <v>11.783294615213444</v>
      </c>
      <c r="G65" s="11">
        <f t="shared" si="5"/>
        <v>34865390.0013</v>
      </c>
      <c r="H65" s="11">
        <f aca="true" t="shared" si="22" ref="H65:H70">G65/$G$70*100</f>
        <v>21.548309243890813</v>
      </c>
      <c r="I65" s="11">
        <f t="shared" si="7"/>
        <v>2.679607661173137</v>
      </c>
      <c r="J65" s="11">
        <v>31423540.87528</v>
      </c>
      <c r="K65" s="11">
        <f aca="true" t="shared" si="23" ref="K65:K70">J65/$J$70*100</f>
        <v>24.83410306971124</v>
      </c>
      <c r="L65" s="11">
        <f t="shared" si="9"/>
        <v>2.536455492562037</v>
      </c>
      <c r="M65" s="11">
        <f t="shared" si="10"/>
        <v>8098894.07536</v>
      </c>
      <c r="N65" s="11">
        <f t="shared" si="1"/>
        <v>0</v>
      </c>
      <c r="O65" s="11">
        <f t="shared" si="2"/>
        <v>8098894.07536</v>
      </c>
      <c r="P65" s="11">
        <v>4395</v>
      </c>
      <c r="Q65" s="29">
        <v>4394</v>
      </c>
      <c r="R65" s="29">
        <f t="shared" si="11"/>
        <v>8.994636993773327</v>
      </c>
    </row>
    <row r="66" spans="1:18" ht="15.75">
      <c r="A66" s="8" t="s">
        <v>63</v>
      </c>
      <c r="B66" s="11">
        <v>42102055.08054</v>
      </c>
      <c r="C66" s="11">
        <f t="shared" si="21"/>
        <v>22.53240133696906</v>
      </c>
      <c r="D66" s="11">
        <f t="shared" si="0"/>
        <v>2.5680587002529864</v>
      </c>
      <c r="E66" s="11">
        <v>8375501.6386400005</v>
      </c>
      <c r="F66" s="11">
        <f t="shared" si="4"/>
        <v>19.89333210129033</v>
      </c>
      <c r="G66" s="11">
        <f t="shared" si="5"/>
        <v>33726553.4419</v>
      </c>
      <c r="H66" s="11">
        <f t="shared" si="22"/>
        <v>20.844459312503705</v>
      </c>
      <c r="I66" s="11">
        <f t="shared" si="7"/>
        <v>2.592081459134998</v>
      </c>
      <c r="J66" s="11">
        <v>16744796.222</v>
      </c>
      <c r="K66" s="11">
        <f t="shared" si="23"/>
        <v>13.233454399965163</v>
      </c>
      <c r="L66" s="11">
        <f t="shared" si="9"/>
        <v>1.3516118542368276</v>
      </c>
      <c r="M66" s="11">
        <f t="shared" si="10"/>
        <v>25357258.858540002</v>
      </c>
      <c r="N66" s="11">
        <f t="shared" si="1"/>
        <v>0</v>
      </c>
      <c r="O66" s="11">
        <f t="shared" si="2"/>
        <v>25357258.858540002</v>
      </c>
      <c r="P66" s="11">
        <v>1335</v>
      </c>
      <c r="Q66" s="29">
        <v>1345</v>
      </c>
      <c r="R66" s="29">
        <f t="shared" si="11"/>
        <v>31.30264318255762</v>
      </c>
    </row>
    <row r="67" spans="1:18" ht="15.75">
      <c r="A67" s="8" t="s">
        <v>64</v>
      </c>
      <c r="B67" s="11">
        <v>25533594.476180002</v>
      </c>
      <c r="C67" s="11">
        <f t="shared" si="21"/>
        <v>13.665204636973382</v>
      </c>
      <c r="D67" s="11">
        <f t="shared" si="0"/>
        <v>1.5574481891168679</v>
      </c>
      <c r="E67" s="11">
        <v>5452228.68915</v>
      </c>
      <c r="F67" s="11">
        <f t="shared" si="4"/>
        <v>21.353157677178285</v>
      </c>
      <c r="G67" s="11">
        <f t="shared" si="5"/>
        <v>20081365.787030004</v>
      </c>
      <c r="H67" s="11">
        <f t="shared" si="22"/>
        <v>12.411146985663343</v>
      </c>
      <c r="I67" s="11">
        <f t="shared" si="7"/>
        <v>1.5433695595471424</v>
      </c>
      <c r="J67" s="11">
        <v>20742925.00056</v>
      </c>
      <c r="K67" s="11">
        <f t="shared" si="23"/>
        <v>16.39318558897469</v>
      </c>
      <c r="L67" s="11">
        <f t="shared" si="9"/>
        <v>1.6743341006125234</v>
      </c>
      <c r="M67" s="11">
        <f t="shared" si="10"/>
        <v>4790669.475620002</v>
      </c>
      <c r="N67" s="11">
        <f t="shared" si="1"/>
        <v>0</v>
      </c>
      <c r="O67" s="11">
        <f t="shared" si="2"/>
        <v>4790669.475620002</v>
      </c>
      <c r="P67" s="11">
        <v>3508</v>
      </c>
      <c r="Q67" s="29">
        <v>3509</v>
      </c>
      <c r="R67" s="29">
        <f t="shared" si="11"/>
        <v>7.27660144661727</v>
      </c>
    </row>
    <row r="68" spans="1:18" ht="15.75">
      <c r="A68" s="8" t="s">
        <v>65</v>
      </c>
      <c r="B68" s="11">
        <v>42712305.36924</v>
      </c>
      <c r="C68" s="11">
        <f t="shared" si="21"/>
        <v>22.858998325992168</v>
      </c>
      <c r="D68" s="11">
        <f t="shared" si="0"/>
        <v>2.605281552207125</v>
      </c>
      <c r="E68" s="11">
        <v>1890497.43915</v>
      </c>
      <c r="F68" s="11">
        <f t="shared" si="4"/>
        <v>4.426118943491807</v>
      </c>
      <c r="G68" s="11">
        <f t="shared" si="5"/>
        <v>40821807.93009</v>
      </c>
      <c r="H68" s="11">
        <f t="shared" si="22"/>
        <v>25.229631480947017</v>
      </c>
      <c r="I68" s="11">
        <f t="shared" si="7"/>
        <v>3.137392963862698</v>
      </c>
      <c r="J68" s="11">
        <v>33772736.07661</v>
      </c>
      <c r="K68" s="11">
        <f t="shared" si="23"/>
        <v>26.69067792205688</v>
      </c>
      <c r="L68" s="11">
        <f t="shared" si="9"/>
        <v>2.726078587399237</v>
      </c>
      <c r="M68" s="11">
        <f t="shared" si="10"/>
        <v>8939569.292630002</v>
      </c>
      <c r="N68" s="11">
        <f t="shared" si="1"/>
        <v>0</v>
      </c>
      <c r="O68" s="11">
        <f t="shared" si="2"/>
        <v>8939569.292630002</v>
      </c>
      <c r="P68" s="11">
        <v>1520</v>
      </c>
      <c r="Q68" s="29">
        <v>1539</v>
      </c>
      <c r="R68" s="29">
        <f t="shared" si="11"/>
        <v>27.753284840311892</v>
      </c>
    </row>
    <row r="69" spans="1:18" s="4" customFormat="1" ht="15.75">
      <c r="A69" s="8" t="s">
        <v>66</v>
      </c>
      <c r="B69" s="11">
        <v>29876008.229560003</v>
      </c>
      <c r="C69" s="11">
        <f t="shared" si="21"/>
        <v>15.989200681231978</v>
      </c>
      <c r="D69" s="11">
        <f t="shared" si="0"/>
        <v>1.8223182387648744</v>
      </c>
      <c r="E69" s="11">
        <v>1166297.32523</v>
      </c>
      <c r="F69" s="11">
        <f t="shared" si="4"/>
        <v>3.9037923549506823</v>
      </c>
      <c r="G69" s="11">
        <f t="shared" si="5"/>
        <v>28709710.904330004</v>
      </c>
      <c r="H69" s="11">
        <f t="shared" si="22"/>
        <v>17.743835042319624</v>
      </c>
      <c r="I69" s="11">
        <f t="shared" si="7"/>
        <v>2.2065079807350547</v>
      </c>
      <c r="J69" s="11">
        <v>17450611.17842</v>
      </c>
      <c r="K69" s="11">
        <f t="shared" si="23"/>
        <v>13.791261728090525</v>
      </c>
      <c r="L69" s="11">
        <f t="shared" si="9"/>
        <v>1.4085840532022311</v>
      </c>
      <c r="M69" s="11">
        <f t="shared" si="10"/>
        <v>12425397.051140003</v>
      </c>
      <c r="N69" s="11">
        <f t="shared" si="1"/>
        <v>0</v>
      </c>
      <c r="O69" s="11">
        <f t="shared" si="2"/>
        <v>12425397.051140003</v>
      </c>
      <c r="P69" s="11">
        <v>544</v>
      </c>
      <c r="Q69" s="29">
        <v>546</v>
      </c>
      <c r="R69" s="29">
        <f t="shared" si="11"/>
        <v>54.71796379040293</v>
      </c>
    </row>
    <row r="70" spans="1:18" s="4" customFormat="1" ht="15.75">
      <c r="A70" s="2" t="s">
        <v>93</v>
      </c>
      <c r="B70" s="12">
        <f>SUM(B64:B69)</f>
        <v>186851168.0176</v>
      </c>
      <c r="C70" s="11">
        <f t="shared" si="21"/>
        <v>100</v>
      </c>
      <c r="D70" s="11">
        <f t="shared" si="0"/>
        <v>11.39718160460579</v>
      </c>
      <c r="E70" s="12">
        <f>SUM(E64:E69)</f>
        <v>25050120.860339995</v>
      </c>
      <c r="F70" s="11">
        <f t="shared" si="4"/>
        <v>13.406456660726072</v>
      </c>
      <c r="G70" s="12">
        <f>SUM(G64:G69)</f>
        <v>161801047.15726003</v>
      </c>
      <c r="H70" s="11">
        <f t="shared" si="22"/>
        <v>100</v>
      </c>
      <c r="I70" s="11">
        <f t="shared" si="7"/>
        <v>12.435349942515028</v>
      </c>
      <c r="J70" s="12">
        <f>SUM(J64:J69)</f>
        <v>126533826.43645999</v>
      </c>
      <c r="K70" s="11">
        <f t="shared" si="23"/>
        <v>100</v>
      </c>
      <c r="L70" s="11">
        <f t="shared" si="9"/>
        <v>10.213598153482778</v>
      </c>
      <c r="M70" s="12">
        <f>SUM(M64:M69)</f>
        <v>60317341.581140004</v>
      </c>
      <c r="N70" s="12">
        <f>SUM(N64:N69)</f>
        <v>0</v>
      </c>
      <c r="O70" s="12">
        <f>SUM(O64:O69)</f>
        <v>60317341.581140004</v>
      </c>
      <c r="P70" s="12">
        <f>SUM(P64:P69)</f>
        <v>12255</v>
      </c>
      <c r="Q70" s="12">
        <f>SUM(Q64:Q69)</f>
        <v>12280</v>
      </c>
      <c r="R70" s="29">
        <f t="shared" si="11"/>
        <v>15.215893161042347</v>
      </c>
    </row>
    <row r="71" spans="1:18" ht="15.75">
      <c r="A71" s="7" t="s">
        <v>67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29"/>
      <c r="R71" s="29"/>
    </row>
    <row r="72" spans="1:18" ht="15.75">
      <c r="A72" s="8" t="s">
        <v>68</v>
      </c>
      <c r="B72" s="11">
        <v>9669998.11445</v>
      </c>
      <c r="C72" s="11">
        <f aca="true" t="shared" si="24" ref="C72:C84">B72/$B$84*100</f>
        <v>5.132050252387551</v>
      </c>
      <c r="D72" s="11">
        <f aca="true" t="shared" si="25" ref="D72:D105">B72/$B$105*100</f>
        <v>0.589831606598259</v>
      </c>
      <c r="E72" s="11">
        <v>4972251.324010001</v>
      </c>
      <c r="F72" s="11">
        <f aca="true" t="shared" si="26" ref="F72:F105">E72/B72*100</f>
        <v>51.419361877433076</v>
      </c>
      <c r="G72" s="11">
        <f aca="true" t="shared" si="27" ref="G72:G103">B72-E72</f>
        <v>4697746.79044</v>
      </c>
      <c r="H72" s="11">
        <f>G72/$G$84*100</f>
        <v>3.3294401983578825</v>
      </c>
      <c r="I72" s="11">
        <f aca="true" t="shared" si="28" ref="I72:I105">G72/$G$105*100</f>
        <v>0.36104911746133267</v>
      </c>
      <c r="J72" s="11">
        <v>7868688.24364</v>
      </c>
      <c r="K72" s="11">
        <f>J72/$J$84*100</f>
        <v>5.006753265533131</v>
      </c>
      <c r="L72" s="11">
        <f aca="true" t="shared" si="29" ref="L72:L105">J72/$J$105*100</f>
        <v>0.6351473118212418</v>
      </c>
      <c r="M72" s="11">
        <f aca="true" t="shared" si="30" ref="M72:M103">B72-J72</f>
        <v>1801309.8708100002</v>
      </c>
      <c r="N72" s="11">
        <f aca="true" t="shared" si="31" ref="N72:N103">IF(M72&lt;0,M72,0)</f>
        <v>0</v>
      </c>
      <c r="O72" s="11">
        <f aca="true" t="shared" si="32" ref="O72:O103">IF(M72&gt;0,M72,0)</f>
        <v>1801309.8708100002</v>
      </c>
      <c r="P72" s="11">
        <v>961</v>
      </c>
      <c r="Q72" s="29">
        <v>963</v>
      </c>
      <c r="R72" s="29">
        <f aca="true" t="shared" si="33" ref="R72:R105">B72/Q72/1000</f>
        <v>10.041534905970924</v>
      </c>
    </row>
    <row r="73" spans="1:18" ht="15.75">
      <c r="A73" s="8" t="s">
        <v>69</v>
      </c>
      <c r="B73" s="11">
        <v>3902064.21857</v>
      </c>
      <c r="C73" s="11">
        <f t="shared" si="24"/>
        <v>2.0708990240463554</v>
      </c>
      <c r="D73" s="11">
        <f t="shared" si="25"/>
        <v>0.23801047113437088</v>
      </c>
      <c r="E73" s="11">
        <v>2983949.0302199996</v>
      </c>
      <c r="F73" s="11">
        <f t="shared" si="26"/>
        <v>76.47103848315278</v>
      </c>
      <c r="G73" s="11">
        <f t="shared" si="27"/>
        <v>918115.1883500004</v>
      </c>
      <c r="H73" s="11">
        <f aca="true" t="shared" si="34" ref="H73:H84">G73/$G$84*100</f>
        <v>0.6506969726499677</v>
      </c>
      <c r="I73" s="11">
        <f t="shared" si="28"/>
        <v>0.07056248309427622</v>
      </c>
      <c r="J73" s="11">
        <v>3383543.7420799998</v>
      </c>
      <c r="K73" s="11">
        <f aca="true" t="shared" si="35" ref="K73:K84">J73/$J$84*100</f>
        <v>2.152908865518434</v>
      </c>
      <c r="L73" s="11">
        <f t="shared" si="29"/>
        <v>0.27311397346930116</v>
      </c>
      <c r="M73" s="11">
        <f t="shared" si="30"/>
        <v>518520.47649000026</v>
      </c>
      <c r="N73" s="11">
        <f t="shared" si="31"/>
        <v>0</v>
      </c>
      <c r="O73" s="11">
        <f t="shared" si="32"/>
        <v>518520.47649000026</v>
      </c>
      <c r="P73" s="11">
        <v>314</v>
      </c>
      <c r="Q73" s="29">
        <v>317</v>
      </c>
      <c r="R73" s="29">
        <f t="shared" si="33"/>
        <v>12.309350847223975</v>
      </c>
    </row>
    <row r="74" spans="1:18" ht="15.75">
      <c r="A74" s="8" t="s">
        <v>70</v>
      </c>
      <c r="B74" s="11">
        <v>17127602.49042</v>
      </c>
      <c r="C74" s="11">
        <f t="shared" si="24"/>
        <v>9.089941450185387</v>
      </c>
      <c r="D74" s="11">
        <f t="shared" si="25"/>
        <v>1.0447159528402206</v>
      </c>
      <c r="E74" s="11">
        <v>7842738.09524</v>
      </c>
      <c r="F74" s="11">
        <f t="shared" si="26"/>
        <v>45.79005204976404</v>
      </c>
      <c r="G74" s="11">
        <f t="shared" si="27"/>
        <v>9284864.395179998</v>
      </c>
      <c r="H74" s="11">
        <f t="shared" si="34"/>
        <v>6.580474029916526</v>
      </c>
      <c r="I74" s="11">
        <f t="shared" si="28"/>
        <v>0.7135957396532875</v>
      </c>
      <c r="J74" s="11">
        <v>12635556.01433</v>
      </c>
      <c r="K74" s="11">
        <f t="shared" si="35"/>
        <v>8.039854849721236</v>
      </c>
      <c r="L74" s="11">
        <f t="shared" si="29"/>
        <v>1.019920879741947</v>
      </c>
      <c r="M74" s="11">
        <f t="shared" si="30"/>
        <v>4492046.476089999</v>
      </c>
      <c r="N74" s="11">
        <f t="shared" si="31"/>
        <v>0</v>
      </c>
      <c r="O74" s="11">
        <f t="shared" si="32"/>
        <v>4492046.476089999</v>
      </c>
      <c r="P74" s="11">
        <v>2497</v>
      </c>
      <c r="Q74" s="29">
        <v>2491</v>
      </c>
      <c r="R74" s="29">
        <f t="shared" si="33"/>
        <v>6.875793854042553</v>
      </c>
    </row>
    <row r="75" spans="1:18" ht="15.75">
      <c r="A75" s="8" t="s">
        <v>71</v>
      </c>
      <c r="B75" s="11">
        <v>36772227.29117</v>
      </c>
      <c r="C75" s="11">
        <f t="shared" si="24"/>
        <v>19.515714079457712</v>
      </c>
      <c r="D75" s="11">
        <f t="shared" si="25"/>
        <v>2.2429603030569742</v>
      </c>
      <c r="E75" s="11">
        <v>5082470.98199</v>
      </c>
      <c r="F75" s="11">
        <f t="shared" si="26"/>
        <v>13.821493437821857</v>
      </c>
      <c r="G75" s="11">
        <f t="shared" si="27"/>
        <v>31689756.30918</v>
      </c>
      <c r="H75" s="11">
        <f t="shared" si="34"/>
        <v>22.45952224301707</v>
      </c>
      <c r="I75" s="11">
        <f t="shared" si="28"/>
        <v>2.4355417731917606</v>
      </c>
      <c r="J75" s="11">
        <v>34403308.73098</v>
      </c>
      <c r="K75" s="11">
        <f t="shared" si="35"/>
        <v>21.890418453571556</v>
      </c>
      <c r="L75" s="11">
        <f t="shared" si="29"/>
        <v>2.7769773539954112</v>
      </c>
      <c r="M75" s="11">
        <f t="shared" si="30"/>
        <v>2368918.5601899996</v>
      </c>
      <c r="N75" s="11">
        <f t="shared" si="31"/>
        <v>0</v>
      </c>
      <c r="O75" s="11">
        <f t="shared" si="32"/>
        <v>2368918.5601899996</v>
      </c>
      <c r="P75" s="11">
        <v>2890</v>
      </c>
      <c r="Q75" s="29">
        <v>2894</v>
      </c>
      <c r="R75" s="29">
        <f t="shared" si="33"/>
        <v>12.706367412290946</v>
      </c>
    </row>
    <row r="76" spans="1:18" ht="15.75">
      <c r="A76" s="8" t="s">
        <v>72</v>
      </c>
      <c r="B76" s="11">
        <v>23632994.063360002</v>
      </c>
      <c r="C76" s="11">
        <f t="shared" si="24"/>
        <v>12.542475366805029</v>
      </c>
      <c r="D76" s="11">
        <f t="shared" si="25"/>
        <v>1.441519087401764</v>
      </c>
      <c r="E76" s="11">
        <v>4485533.9668000005</v>
      </c>
      <c r="F76" s="11">
        <f t="shared" si="26"/>
        <v>18.979964852419016</v>
      </c>
      <c r="G76" s="11">
        <f t="shared" si="27"/>
        <v>19147460.09656</v>
      </c>
      <c r="H76" s="11">
        <f t="shared" si="34"/>
        <v>13.570404320572033</v>
      </c>
      <c r="I76" s="11">
        <f t="shared" si="28"/>
        <v>1.471593484680253</v>
      </c>
      <c r="J76" s="11">
        <v>17458653.919779997</v>
      </c>
      <c r="K76" s="11">
        <f t="shared" si="35"/>
        <v>11.108735003616754</v>
      </c>
      <c r="L76" s="11">
        <f t="shared" si="29"/>
        <v>1.4092332497895537</v>
      </c>
      <c r="M76" s="11">
        <f t="shared" si="30"/>
        <v>6174340.143580005</v>
      </c>
      <c r="N76" s="11">
        <f t="shared" si="31"/>
        <v>0</v>
      </c>
      <c r="O76" s="11">
        <f t="shared" si="32"/>
        <v>6174340.143580005</v>
      </c>
      <c r="P76" s="11">
        <v>2505</v>
      </c>
      <c r="Q76" s="29">
        <v>2503</v>
      </c>
      <c r="R76" s="29">
        <f t="shared" si="33"/>
        <v>9.44186738448262</v>
      </c>
    </row>
    <row r="77" spans="1:18" s="4" customFormat="1" ht="15.75">
      <c r="A77" s="8" t="s">
        <v>73</v>
      </c>
      <c r="B77" s="11">
        <v>28632177.790740002</v>
      </c>
      <c r="C77" s="11">
        <f t="shared" si="24"/>
        <v>15.19563639188259</v>
      </c>
      <c r="D77" s="11">
        <f t="shared" si="25"/>
        <v>1.7464495056604992</v>
      </c>
      <c r="E77" s="11">
        <v>3935727.53731</v>
      </c>
      <c r="F77" s="11">
        <f t="shared" si="26"/>
        <v>13.74581970702509</v>
      </c>
      <c r="G77" s="11">
        <f t="shared" si="27"/>
        <v>24696450.25343</v>
      </c>
      <c r="H77" s="11">
        <f t="shared" si="34"/>
        <v>17.503147338176177</v>
      </c>
      <c r="I77" s="11">
        <f t="shared" si="28"/>
        <v>1.8980655974421858</v>
      </c>
      <c r="J77" s="11">
        <v>23573478.094150003</v>
      </c>
      <c r="K77" s="11">
        <f t="shared" si="35"/>
        <v>14.999525305028605</v>
      </c>
      <c r="L77" s="11">
        <f t="shared" si="29"/>
        <v>1.9028115968221497</v>
      </c>
      <c r="M77" s="11">
        <f t="shared" si="30"/>
        <v>5058699.696589999</v>
      </c>
      <c r="N77" s="11">
        <f t="shared" si="31"/>
        <v>0</v>
      </c>
      <c r="O77" s="11">
        <f t="shared" si="32"/>
        <v>5058699.696589999</v>
      </c>
      <c r="P77" s="11">
        <v>2822</v>
      </c>
      <c r="Q77" s="29">
        <v>2821</v>
      </c>
      <c r="R77" s="29">
        <f t="shared" si="33"/>
        <v>10.149655367153493</v>
      </c>
    </row>
    <row r="78" spans="1:18" s="4" customFormat="1" ht="15.75">
      <c r="A78" s="8" t="s">
        <v>74</v>
      </c>
      <c r="B78" s="11">
        <v>25057266.90152</v>
      </c>
      <c r="C78" s="11">
        <f t="shared" si="24"/>
        <v>13.298363805668853</v>
      </c>
      <c r="D78" s="11">
        <f t="shared" si="25"/>
        <v>1.5283940925903203</v>
      </c>
      <c r="E78" s="11">
        <v>4098870.0634299996</v>
      </c>
      <c r="F78" s="11">
        <f t="shared" si="26"/>
        <v>16.358009353292072</v>
      </c>
      <c r="G78" s="11">
        <f t="shared" si="27"/>
        <v>20958396.83809</v>
      </c>
      <c r="H78" s="11">
        <f t="shared" si="34"/>
        <v>14.853871874890448</v>
      </c>
      <c r="I78" s="11">
        <f t="shared" si="28"/>
        <v>1.6107744881430783</v>
      </c>
      <c r="J78" s="11">
        <v>20352618.801900003</v>
      </c>
      <c r="K78" s="11">
        <f t="shared" si="35"/>
        <v>12.950130630849008</v>
      </c>
      <c r="L78" s="11">
        <f t="shared" si="29"/>
        <v>1.6428292391679953</v>
      </c>
      <c r="M78" s="11">
        <f t="shared" si="30"/>
        <v>4704648.099619996</v>
      </c>
      <c r="N78" s="11">
        <f t="shared" si="31"/>
        <v>0</v>
      </c>
      <c r="O78" s="11">
        <f t="shared" si="32"/>
        <v>4704648.099619996</v>
      </c>
      <c r="P78" s="11">
        <v>2640</v>
      </c>
      <c r="Q78" s="29">
        <v>2650</v>
      </c>
      <c r="R78" s="29">
        <f t="shared" si="33"/>
        <v>9.455572415667925</v>
      </c>
    </row>
    <row r="79" spans="1:18" ht="15.75">
      <c r="A79" s="8" t="s">
        <v>75</v>
      </c>
      <c r="B79" s="11">
        <v>15088012.263</v>
      </c>
      <c r="C79" s="11">
        <f t="shared" si="24"/>
        <v>8.007492475789354</v>
      </c>
      <c r="D79" s="11">
        <f t="shared" si="25"/>
        <v>0.9203090226213236</v>
      </c>
      <c r="E79" s="11">
        <v>3773973.94486</v>
      </c>
      <c r="F79" s="11">
        <f t="shared" si="26"/>
        <v>25.013062549762328</v>
      </c>
      <c r="G79" s="11">
        <f t="shared" si="27"/>
        <v>11314038.31814</v>
      </c>
      <c r="H79" s="11">
        <f t="shared" si="34"/>
        <v>8.018613105932971</v>
      </c>
      <c r="I79" s="11">
        <f t="shared" si="28"/>
        <v>0.869549537663682</v>
      </c>
      <c r="J79" s="11">
        <v>12694474.48034</v>
      </c>
      <c r="K79" s="11">
        <f t="shared" si="35"/>
        <v>8.07734397280782</v>
      </c>
      <c r="L79" s="11">
        <f t="shared" si="29"/>
        <v>1.0246766794564839</v>
      </c>
      <c r="M79" s="11">
        <f t="shared" si="30"/>
        <v>2393537.78266</v>
      </c>
      <c r="N79" s="11">
        <f t="shared" si="31"/>
        <v>0</v>
      </c>
      <c r="O79" s="11">
        <f t="shared" si="32"/>
        <v>2393537.78266</v>
      </c>
      <c r="P79" s="11">
        <v>2014</v>
      </c>
      <c r="Q79" s="29">
        <v>2012</v>
      </c>
      <c r="R79" s="29">
        <f t="shared" si="33"/>
        <v>7.499012059145129</v>
      </c>
    </row>
    <row r="80" spans="1:18" ht="15.75">
      <c r="A80" s="8" t="s">
        <v>76</v>
      </c>
      <c r="B80" s="11">
        <v>11174546.4495</v>
      </c>
      <c r="C80" s="11">
        <f t="shared" si="24"/>
        <v>5.93054241042473</v>
      </c>
      <c r="D80" s="11">
        <f t="shared" si="25"/>
        <v>0.6816030993290774</v>
      </c>
      <c r="E80" s="11">
        <v>2482942.39114</v>
      </c>
      <c r="F80" s="11">
        <f t="shared" si="26"/>
        <v>22.219625667680663</v>
      </c>
      <c r="G80" s="11">
        <f t="shared" si="27"/>
        <v>8691604.05836</v>
      </c>
      <c r="H80" s="11">
        <f t="shared" si="34"/>
        <v>6.160011859090407</v>
      </c>
      <c r="I80" s="11">
        <f t="shared" si="28"/>
        <v>0.6680002381099589</v>
      </c>
      <c r="J80" s="11">
        <v>8379314.9917</v>
      </c>
      <c r="K80" s="11">
        <f t="shared" si="35"/>
        <v>5.331659026081514</v>
      </c>
      <c r="L80" s="11">
        <f t="shared" si="29"/>
        <v>0.6763642461223907</v>
      </c>
      <c r="M80" s="11">
        <f t="shared" si="30"/>
        <v>2795231.4578</v>
      </c>
      <c r="N80" s="11">
        <f t="shared" si="31"/>
        <v>0</v>
      </c>
      <c r="O80" s="11">
        <f t="shared" si="32"/>
        <v>2795231.4578</v>
      </c>
      <c r="P80" s="11">
        <v>1038</v>
      </c>
      <c r="Q80" s="29">
        <v>1043</v>
      </c>
      <c r="R80" s="29">
        <f t="shared" si="33"/>
        <v>10.713850862416107</v>
      </c>
    </row>
    <row r="81" spans="1:18" ht="15.75">
      <c r="A81" s="8" t="s">
        <v>77</v>
      </c>
      <c r="B81" s="11">
        <v>3766644.85443</v>
      </c>
      <c r="C81" s="11">
        <f t="shared" si="24"/>
        <v>1.9990294152121681</v>
      </c>
      <c r="D81" s="11">
        <f t="shared" si="25"/>
        <v>0.22975042597512177</v>
      </c>
      <c r="E81" s="11">
        <v>2961817.728</v>
      </c>
      <c r="F81" s="11">
        <f t="shared" si="26"/>
        <v>78.63278441333719</v>
      </c>
      <c r="G81" s="11">
        <f t="shared" si="27"/>
        <v>804827.1264299997</v>
      </c>
      <c r="H81" s="11">
        <f t="shared" si="34"/>
        <v>0.57040617704598</v>
      </c>
      <c r="I81" s="11">
        <f t="shared" si="28"/>
        <v>0.06185563774910809</v>
      </c>
      <c r="J81" s="11">
        <v>3356626.93561</v>
      </c>
      <c r="K81" s="11">
        <f t="shared" si="35"/>
        <v>2.1357820199097874</v>
      </c>
      <c r="L81" s="11">
        <f t="shared" si="29"/>
        <v>0.2709412940158928</v>
      </c>
      <c r="M81" s="11">
        <f t="shared" si="30"/>
        <v>410017.9188199998</v>
      </c>
      <c r="N81" s="11">
        <f t="shared" si="31"/>
        <v>0</v>
      </c>
      <c r="O81" s="11">
        <f t="shared" si="32"/>
        <v>410017.9188199998</v>
      </c>
      <c r="P81" s="11">
        <v>209</v>
      </c>
      <c r="Q81" s="29">
        <v>211</v>
      </c>
      <c r="R81" s="29">
        <f t="shared" si="33"/>
        <v>17.85139741436019</v>
      </c>
    </row>
    <row r="82" spans="1:18" ht="15.75">
      <c r="A82" s="8" t="s">
        <v>78</v>
      </c>
      <c r="B82" s="11">
        <v>3827268.43642</v>
      </c>
      <c r="C82" s="11">
        <f t="shared" si="24"/>
        <v>2.031203492763176</v>
      </c>
      <c r="D82" s="11">
        <f t="shared" si="25"/>
        <v>0.23344822449997046</v>
      </c>
      <c r="E82" s="11">
        <v>1073058.3141</v>
      </c>
      <c r="F82" s="11">
        <f t="shared" si="26"/>
        <v>28.037184533200165</v>
      </c>
      <c r="G82" s="11">
        <f t="shared" si="27"/>
        <v>2754210.12232</v>
      </c>
      <c r="H82" s="11">
        <f t="shared" si="34"/>
        <v>1.9519949254475488</v>
      </c>
      <c r="I82" s="11">
        <f t="shared" si="28"/>
        <v>0.21167703972260443</v>
      </c>
      <c r="J82" s="11">
        <v>3930716.65789</v>
      </c>
      <c r="K82" s="11">
        <f t="shared" si="35"/>
        <v>2.5010685203703464</v>
      </c>
      <c r="L82" s="11">
        <f t="shared" si="29"/>
        <v>0.3172808531088667</v>
      </c>
      <c r="M82" s="11">
        <f t="shared" si="30"/>
        <v>-103448.22146999976</v>
      </c>
      <c r="N82" s="11">
        <f t="shared" si="31"/>
        <v>-103448.22146999976</v>
      </c>
      <c r="O82" s="11">
        <f t="shared" si="32"/>
        <v>0</v>
      </c>
      <c r="P82" s="11">
        <v>538</v>
      </c>
      <c r="Q82" s="29">
        <v>539</v>
      </c>
      <c r="R82" s="29">
        <f t="shared" si="33"/>
        <v>7.100683555510204</v>
      </c>
    </row>
    <row r="83" spans="1:18" ht="15.75">
      <c r="A83" s="8" t="s">
        <v>99</v>
      </c>
      <c r="B83" s="11">
        <v>9772880.42826</v>
      </c>
      <c r="C83" s="11">
        <f t="shared" si="24"/>
        <v>5.1866518353770905</v>
      </c>
      <c r="D83" s="11">
        <f t="shared" si="25"/>
        <v>0.5961070204842678</v>
      </c>
      <c r="E83" s="11">
        <v>3633153.08195</v>
      </c>
      <c r="F83" s="11">
        <f t="shared" si="26"/>
        <v>37.17586753076503</v>
      </c>
      <c r="G83" s="11">
        <f t="shared" si="27"/>
        <v>6139727.346310001</v>
      </c>
      <c r="H83" s="11">
        <f t="shared" si="34"/>
        <v>4.351416954902983</v>
      </c>
      <c r="I83" s="11">
        <f t="shared" si="28"/>
        <v>0.4718736957789102</v>
      </c>
      <c r="J83" s="11">
        <v>9124513.6</v>
      </c>
      <c r="K83" s="11">
        <f t="shared" si="35"/>
        <v>5.805820086991816</v>
      </c>
      <c r="L83" s="11">
        <f t="shared" si="29"/>
        <v>0.7365154273840496</v>
      </c>
      <c r="M83" s="11">
        <f t="shared" si="30"/>
        <v>648366.8282600008</v>
      </c>
      <c r="N83" s="11">
        <f t="shared" si="31"/>
        <v>0</v>
      </c>
      <c r="O83" s="11">
        <f t="shared" si="32"/>
        <v>648366.8282600008</v>
      </c>
      <c r="P83" s="11">
        <v>1117</v>
      </c>
      <c r="Q83" s="29">
        <v>1117</v>
      </c>
      <c r="R83" s="29">
        <f t="shared" si="33"/>
        <v>8.749221511423457</v>
      </c>
    </row>
    <row r="84" spans="1:18" ht="15.75">
      <c r="A84" s="2" t="s">
        <v>93</v>
      </c>
      <c r="B84" s="12">
        <f>SUM(B72:B83)</f>
        <v>188423683.30184</v>
      </c>
      <c r="C84" s="11">
        <f t="shared" si="24"/>
        <v>100</v>
      </c>
      <c r="D84" s="11">
        <f t="shared" si="25"/>
        <v>11.49309881219217</v>
      </c>
      <c r="E84" s="12">
        <f>SUM(E72:E83)</f>
        <v>47326486.45905</v>
      </c>
      <c r="F84" s="11">
        <f t="shared" si="26"/>
        <v>25.117058338805887</v>
      </c>
      <c r="G84" s="12">
        <f>SUM(G72:G83)</f>
        <v>141097196.84279</v>
      </c>
      <c r="H84" s="11">
        <f t="shared" si="34"/>
        <v>100</v>
      </c>
      <c r="I84" s="11">
        <f t="shared" si="28"/>
        <v>10.844138832690438</v>
      </c>
      <c r="J84" s="12">
        <f>SUM(J72:J83)</f>
        <v>157161494.2124</v>
      </c>
      <c r="K84" s="11">
        <f t="shared" si="35"/>
        <v>100</v>
      </c>
      <c r="L84" s="11">
        <f t="shared" si="29"/>
        <v>12.685812104895284</v>
      </c>
      <c r="M84" s="12">
        <f>SUM(M72:M83)</f>
        <v>31262189.089440003</v>
      </c>
      <c r="N84" s="12">
        <f>SUM(N72:N83)</f>
        <v>-103448.22146999976</v>
      </c>
      <c r="O84" s="12">
        <f>SUM(O72:O83)</f>
        <v>31365637.31091</v>
      </c>
      <c r="P84" s="12">
        <f>SUM(P72:P83)</f>
        <v>19545</v>
      </c>
      <c r="Q84" s="12">
        <f>SUM(Q72:Q83)</f>
        <v>19561</v>
      </c>
      <c r="R84" s="29">
        <f t="shared" si="33"/>
        <v>9.632620177999081</v>
      </c>
    </row>
    <row r="85" spans="1:18" ht="15.75">
      <c r="A85" s="7" t="s">
        <v>79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9"/>
      <c r="R85" s="29"/>
    </row>
    <row r="86" spans="1:18" ht="15.75">
      <c r="A86" s="8" t="s">
        <v>80</v>
      </c>
      <c r="B86" s="11">
        <v>25884459.28375</v>
      </c>
      <c r="C86" s="11">
        <f aca="true" t="shared" si="36" ref="C86:C95">B86/$B$95*100</f>
        <v>23.594635032170412</v>
      </c>
      <c r="D86" s="11">
        <f t="shared" si="25"/>
        <v>1.5788495534913398</v>
      </c>
      <c r="E86" s="11">
        <v>11673696.73633</v>
      </c>
      <c r="F86" s="11">
        <f t="shared" si="26"/>
        <v>45.09924896773342</v>
      </c>
      <c r="G86" s="11">
        <f t="shared" si="27"/>
        <v>14210762.54742</v>
      </c>
      <c r="H86" s="11">
        <f>G86/$G$95*100</f>
        <v>20.541298935389214</v>
      </c>
      <c r="I86" s="11">
        <f t="shared" si="28"/>
        <v>1.0921796139885165</v>
      </c>
      <c r="J86" s="11">
        <v>23894902.62768</v>
      </c>
      <c r="K86" s="11">
        <f>J86/$J$95*100</f>
        <v>25.34589809848245</v>
      </c>
      <c r="L86" s="11">
        <f t="shared" si="29"/>
        <v>1.9287564458368485</v>
      </c>
      <c r="M86" s="11">
        <f t="shared" si="30"/>
        <v>1989556.6560700014</v>
      </c>
      <c r="N86" s="11">
        <f t="shared" si="31"/>
        <v>0</v>
      </c>
      <c r="O86" s="11">
        <f t="shared" si="32"/>
        <v>1989556.6560700014</v>
      </c>
      <c r="P86" s="11">
        <v>950</v>
      </c>
      <c r="Q86" s="29">
        <v>949</v>
      </c>
      <c r="R86" s="29">
        <f t="shared" si="33"/>
        <v>27.275510309536354</v>
      </c>
    </row>
    <row r="87" spans="1:18" ht="15.75">
      <c r="A87" s="8" t="s">
        <v>81</v>
      </c>
      <c r="B87" s="11">
        <v>20605681.80998</v>
      </c>
      <c r="C87" s="11">
        <f t="shared" si="36"/>
        <v>18.782835544906735</v>
      </c>
      <c r="D87" s="11">
        <f t="shared" si="25"/>
        <v>1.2568650234658603</v>
      </c>
      <c r="E87" s="11">
        <v>7039058.07751</v>
      </c>
      <c r="F87" s="11">
        <f t="shared" si="26"/>
        <v>34.1607627567109</v>
      </c>
      <c r="G87" s="11">
        <f t="shared" si="27"/>
        <v>13566623.732470002</v>
      </c>
      <c r="H87" s="11">
        <f aca="true" t="shared" si="37" ref="H87:H95">G87/$G$95*100</f>
        <v>19.610212520453835</v>
      </c>
      <c r="I87" s="11">
        <f t="shared" si="28"/>
        <v>1.0426738059842278</v>
      </c>
      <c r="J87" s="11">
        <v>17233148.80839</v>
      </c>
      <c r="K87" s="11">
        <f aca="true" t="shared" si="38" ref="K87:K95">J87/$J$95*100</f>
        <v>18.279615548943788</v>
      </c>
      <c r="L87" s="11">
        <f t="shared" si="29"/>
        <v>1.3910308555827335</v>
      </c>
      <c r="M87" s="11">
        <f t="shared" si="30"/>
        <v>3372533.0015900023</v>
      </c>
      <c r="N87" s="11">
        <f t="shared" si="31"/>
        <v>0</v>
      </c>
      <c r="O87" s="11">
        <f t="shared" si="32"/>
        <v>3372533.0015900023</v>
      </c>
      <c r="P87" s="11">
        <v>1988</v>
      </c>
      <c r="Q87" s="29">
        <v>1982</v>
      </c>
      <c r="R87" s="29">
        <f t="shared" si="33"/>
        <v>10.396408582230071</v>
      </c>
    </row>
    <row r="88" spans="1:18" ht="15.75">
      <c r="A88" s="8" t="s">
        <v>82</v>
      </c>
      <c r="B88" s="11">
        <v>16713291.98033</v>
      </c>
      <c r="C88" s="11">
        <f t="shared" si="36"/>
        <v>15.234779299004023</v>
      </c>
      <c r="D88" s="11">
        <f t="shared" si="25"/>
        <v>1.0194446517598452</v>
      </c>
      <c r="E88" s="11">
        <v>3918903.50831</v>
      </c>
      <c r="F88" s="11">
        <f t="shared" si="26"/>
        <v>23.447825317251606</v>
      </c>
      <c r="G88" s="11">
        <f t="shared" si="27"/>
        <v>12794388.47202</v>
      </c>
      <c r="H88" s="11">
        <f t="shared" si="37"/>
        <v>18.493965923522865</v>
      </c>
      <c r="I88" s="11">
        <f t="shared" si="28"/>
        <v>0.9833230423744503</v>
      </c>
      <c r="J88" s="11">
        <v>14112287.41945</v>
      </c>
      <c r="K88" s="11">
        <f t="shared" si="38"/>
        <v>14.969242789695528</v>
      </c>
      <c r="L88" s="11">
        <f t="shared" si="29"/>
        <v>1.1391201608930435</v>
      </c>
      <c r="M88" s="11">
        <f t="shared" si="30"/>
        <v>2601004.56088</v>
      </c>
      <c r="N88" s="11">
        <f t="shared" si="31"/>
        <v>0</v>
      </c>
      <c r="O88" s="11">
        <f t="shared" si="32"/>
        <v>2601004.56088</v>
      </c>
      <c r="P88" s="11">
        <v>1402</v>
      </c>
      <c r="Q88" s="29">
        <v>1400</v>
      </c>
      <c r="R88" s="29">
        <f t="shared" si="33"/>
        <v>11.938065700235715</v>
      </c>
    </row>
    <row r="89" spans="1:18" ht="15.75">
      <c r="A89" s="8" t="s">
        <v>83</v>
      </c>
      <c r="B89" s="11">
        <v>10126556.56061</v>
      </c>
      <c r="C89" s="11">
        <f t="shared" si="36"/>
        <v>9.230728119950458</v>
      </c>
      <c r="D89" s="11">
        <f t="shared" si="25"/>
        <v>0.617679864541779</v>
      </c>
      <c r="E89" s="11">
        <v>2906152.92249</v>
      </c>
      <c r="F89" s="11">
        <f t="shared" si="26"/>
        <v>28.698332993016333</v>
      </c>
      <c r="G89" s="11">
        <f t="shared" si="27"/>
        <v>7220403.63812</v>
      </c>
      <c r="H89" s="11">
        <f t="shared" si="37"/>
        <v>10.436911395139877</v>
      </c>
      <c r="I89" s="11">
        <f t="shared" si="28"/>
        <v>0.5549299435556961</v>
      </c>
      <c r="J89" s="11">
        <v>9037402.58292</v>
      </c>
      <c r="K89" s="11">
        <f t="shared" si="38"/>
        <v>9.586190348242166</v>
      </c>
      <c r="L89" s="11">
        <f t="shared" si="29"/>
        <v>0.7294839722526183</v>
      </c>
      <c r="M89" s="11">
        <f t="shared" si="30"/>
        <v>1089153.97769</v>
      </c>
      <c r="N89" s="11">
        <f t="shared" si="31"/>
        <v>0</v>
      </c>
      <c r="O89" s="11">
        <f t="shared" si="32"/>
        <v>1089153.97769</v>
      </c>
      <c r="P89" s="11">
        <v>864</v>
      </c>
      <c r="Q89" s="29">
        <v>861</v>
      </c>
      <c r="R89" s="29">
        <f t="shared" si="33"/>
        <v>11.761389733577236</v>
      </c>
    </row>
    <row r="90" spans="1:18" ht="15.75">
      <c r="A90" s="8" t="s">
        <v>84</v>
      </c>
      <c r="B90" s="11">
        <v>12371906.09523</v>
      </c>
      <c r="C90" s="11">
        <f t="shared" si="36"/>
        <v>11.277446662851284</v>
      </c>
      <c r="D90" s="11">
        <f t="shared" si="25"/>
        <v>0.7546372980081344</v>
      </c>
      <c r="E90" s="11">
        <v>8753590.40532</v>
      </c>
      <c r="F90" s="11">
        <f t="shared" si="26"/>
        <v>70.75377341164071</v>
      </c>
      <c r="G90" s="11">
        <f t="shared" si="27"/>
        <v>3618315.68991</v>
      </c>
      <c r="H90" s="11">
        <f t="shared" si="37"/>
        <v>5.230184093290916</v>
      </c>
      <c r="I90" s="11">
        <f t="shared" si="28"/>
        <v>0.27808856986439234</v>
      </c>
      <c r="J90" s="11">
        <v>9973467.13841</v>
      </c>
      <c r="K90" s="11">
        <f t="shared" si="38"/>
        <v>10.579096542786234</v>
      </c>
      <c r="L90" s="11">
        <f t="shared" si="29"/>
        <v>0.805041532509395</v>
      </c>
      <c r="M90" s="11">
        <f t="shared" si="30"/>
        <v>2398438.95682</v>
      </c>
      <c r="N90" s="11">
        <f t="shared" si="31"/>
        <v>0</v>
      </c>
      <c r="O90" s="11">
        <f t="shared" si="32"/>
        <v>2398438.95682</v>
      </c>
      <c r="P90" s="11">
        <v>344</v>
      </c>
      <c r="Q90" s="29">
        <v>342</v>
      </c>
      <c r="R90" s="29">
        <f t="shared" si="33"/>
        <v>36.17516402114035</v>
      </c>
    </row>
    <row r="91" spans="1:18" s="4" customFormat="1" ht="15.75">
      <c r="A91" s="8" t="s">
        <v>85</v>
      </c>
      <c r="B91" s="11">
        <v>4627219.06193</v>
      </c>
      <c r="C91" s="11">
        <f t="shared" si="36"/>
        <v>4.217880071718586</v>
      </c>
      <c r="D91" s="11">
        <f t="shared" si="25"/>
        <v>0.2822420460767063</v>
      </c>
      <c r="E91" s="11">
        <v>2305201.63194</v>
      </c>
      <c r="F91" s="11">
        <f t="shared" si="26"/>
        <v>49.81829477030437</v>
      </c>
      <c r="G91" s="11">
        <f t="shared" si="27"/>
        <v>2322017.4299899996</v>
      </c>
      <c r="H91" s="11">
        <f t="shared" si="37"/>
        <v>3.356417644967851</v>
      </c>
      <c r="I91" s="11">
        <f t="shared" si="28"/>
        <v>0.17846052186844208</v>
      </c>
      <c r="J91" s="11">
        <v>4001586.78736</v>
      </c>
      <c r="K91" s="11">
        <f t="shared" si="38"/>
        <v>4.2445793784976695</v>
      </c>
      <c r="L91" s="11">
        <f t="shared" si="29"/>
        <v>0.3230013710436923</v>
      </c>
      <c r="M91" s="11">
        <f t="shared" si="30"/>
        <v>625632.2745699999</v>
      </c>
      <c r="N91" s="11">
        <f t="shared" si="31"/>
        <v>0</v>
      </c>
      <c r="O91" s="11">
        <f t="shared" si="32"/>
        <v>625632.2745699999</v>
      </c>
      <c r="P91" s="11">
        <v>163</v>
      </c>
      <c r="Q91" s="29">
        <v>161</v>
      </c>
      <c r="R91" s="29">
        <f t="shared" si="33"/>
        <v>28.740491067888197</v>
      </c>
    </row>
    <row r="92" spans="1:18" s="4" customFormat="1" ht="15.75">
      <c r="A92" s="8" t="s">
        <v>86</v>
      </c>
      <c r="B92" s="11">
        <v>14234250.025120001</v>
      </c>
      <c r="C92" s="11">
        <f t="shared" si="36"/>
        <v>12.975041534292869</v>
      </c>
      <c r="D92" s="11">
        <f t="shared" si="25"/>
        <v>0.8682329057015917</v>
      </c>
      <c r="E92" s="11">
        <v>1966300.9736</v>
      </c>
      <c r="F92" s="11">
        <f t="shared" si="26"/>
        <v>13.813871262131517</v>
      </c>
      <c r="G92" s="11">
        <f t="shared" si="27"/>
        <v>12267949.051520001</v>
      </c>
      <c r="H92" s="11">
        <f t="shared" si="37"/>
        <v>17.733011015453783</v>
      </c>
      <c r="I92" s="11">
        <f t="shared" si="28"/>
        <v>0.9428631162338638</v>
      </c>
      <c r="J92" s="11">
        <v>10883406.80934</v>
      </c>
      <c r="K92" s="11">
        <f t="shared" si="38"/>
        <v>11.544291443745648</v>
      </c>
      <c r="L92" s="11">
        <f t="shared" si="29"/>
        <v>0.8784903359205392</v>
      </c>
      <c r="M92" s="11">
        <f t="shared" si="30"/>
        <v>3350843.215780001</v>
      </c>
      <c r="N92" s="11">
        <f t="shared" si="31"/>
        <v>0</v>
      </c>
      <c r="O92" s="11">
        <f t="shared" si="32"/>
        <v>3350843.215780001</v>
      </c>
      <c r="P92" s="11">
        <v>514</v>
      </c>
      <c r="Q92" s="29">
        <v>511</v>
      </c>
      <c r="R92" s="29">
        <f t="shared" si="33"/>
        <v>27.85567519592955</v>
      </c>
    </row>
    <row r="93" spans="1:18" ht="15.75">
      <c r="A93" s="8" t="s">
        <v>87</v>
      </c>
      <c r="B93" s="11">
        <v>1799854.42522</v>
      </c>
      <c r="C93" s="11">
        <f t="shared" si="36"/>
        <v>1.6406333935189847</v>
      </c>
      <c r="D93" s="11">
        <f t="shared" si="25"/>
        <v>0.10978399527132479</v>
      </c>
      <c r="E93" s="11">
        <v>872182.5391</v>
      </c>
      <c r="F93" s="11">
        <f t="shared" si="26"/>
        <v>48.45850458119085</v>
      </c>
      <c r="G93" s="11">
        <f t="shared" si="27"/>
        <v>927671.88612</v>
      </c>
      <c r="H93" s="11">
        <f t="shared" si="37"/>
        <v>1.3409263199747752</v>
      </c>
      <c r="I93" s="11">
        <f t="shared" si="28"/>
        <v>0.07129697080713567</v>
      </c>
      <c r="J93" s="11">
        <v>1547164.0947</v>
      </c>
      <c r="K93" s="11">
        <f t="shared" si="38"/>
        <v>1.6411141780703895</v>
      </c>
      <c r="L93" s="11">
        <f t="shared" si="29"/>
        <v>0.12488448967200036</v>
      </c>
      <c r="M93" s="11">
        <f t="shared" si="30"/>
        <v>252690.33052000008</v>
      </c>
      <c r="N93" s="11">
        <f t="shared" si="31"/>
        <v>0</v>
      </c>
      <c r="O93" s="11">
        <f t="shared" si="32"/>
        <v>252690.33052000008</v>
      </c>
      <c r="P93" s="11">
        <v>185</v>
      </c>
      <c r="Q93" s="29">
        <v>185</v>
      </c>
      <c r="R93" s="29">
        <f t="shared" si="33"/>
        <v>9.728942839027027</v>
      </c>
    </row>
    <row r="94" spans="1:18" ht="15.75">
      <c r="A94" s="8" t="s">
        <v>88</v>
      </c>
      <c r="B94" s="11">
        <v>3341632.0872</v>
      </c>
      <c r="C94" s="11">
        <f t="shared" si="36"/>
        <v>3.0460203415866474</v>
      </c>
      <c r="D94" s="11">
        <f t="shared" si="25"/>
        <v>0.20382632957375435</v>
      </c>
      <c r="E94" s="11">
        <v>1088343.28133</v>
      </c>
      <c r="F94" s="11">
        <f t="shared" si="26"/>
        <v>32.56921327452113</v>
      </c>
      <c r="G94" s="11">
        <f t="shared" si="27"/>
        <v>2253288.8058700003</v>
      </c>
      <c r="H94" s="11">
        <f t="shared" si="37"/>
        <v>3.2570721518068795</v>
      </c>
      <c r="I94" s="11">
        <f t="shared" si="28"/>
        <v>0.17317832804451033</v>
      </c>
      <c r="J94" s="11">
        <v>3591859.39089</v>
      </c>
      <c r="K94" s="11">
        <f t="shared" si="38"/>
        <v>3.809971671536136</v>
      </c>
      <c r="L94" s="11">
        <f t="shared" si="29"/>
        <v>0.28992886309959154</v>
      </c>
      <c r="M94" s="11">
        <f t="shared" si="30"/>
        <v>-250227.30368999997</v>
      </c>
      <c r="N94" s="11">
        <f t="shared" si="31"/>
        <v>-250227.30368999997</v>
      </c>
      <c r="O94" s="11">
        <f t="shared" si="32"/>
        <v>0</v>
      </c>
      <c r="P94" s="11">
        <v>50</v>
      </c>
      <c r="Q94" s="29">
        <v>49</v>
      </c>
      <c r="R94" s="29">
        <f t="shared" si="33"/>
        <v>68.19657320816326</v>
      </c>
    </row>
    <row r="95" spans="1:18" ht="15.75">
      <c r="A95" s="2" t="s">
        <v>93</v>
      </c>
      <c r="B95" s="12">
        <f>SUM(B86:B94)</f>
        <v>109704851.32937</v>
      </c>
      <c r="C95" s="11">
        <f t="shared" si="36"/>
        <v>100</v>
      </c>
      <c r="D95" s="11">
        <f t="shared" si="25"/>
        <v>6.691561667890336</v>
      </c>
      <c r="E95" s="12">
        <f>SUM(E86:E94)</f>
        <v>40523430.07593</v>
      </c>
      <c r="F95" s="11">
        <f t="shared" si="26"/>
        <v>36.93859440569802</v>
      </c>
      <c r="G95" s="12">
        <f>SUM(G86:G94)</f>
        <v>69181421.25344001</v>
      </c>
      <c r="H95" s="11">
        <f t="shared" si="37"/>
        <v>100</v>
      </c>
      <c r="I95" s="11">
        <f t="shared" si="28"/>
        <v>5.316993912721236</v>
      </c>
      <c r="J95" s="12">
        <f>SUM(J86:J94)</f>
        <v>94275225.65913999</v>
      </c>
      <c r="K95" s="11">
        <f t="shared" si="38"/>
        <v>100</v>
      </c>
      <c r="L95" s="11">
        <f t="shared" si="29"/>
        <v>7.6097380268104615</v>
      </c>
      <c r="M95" s="12">
        <f>SUM(M86:M94)</f>
        <v>15429625.670230005</v>
      </c>
      <c r="N95" s="12">
        <f>SUM(N86:N94)</f>
        <v>-250227.30368999997</v>
      </c>
      <c r="O95" s="12">
        <f>SUM(O86:O94)</f>
        <v>15679852.973920004</v>
      </c>
      <c r="P95" s="12">
        <f>SUM(P86:P94)</f>
        <v>6460</v>
      </c>
      <c r="Q95" s="12">
        <f>SUM(Q86:Q94)</f>
        <v>6440</v>
      </c>
      <c r="R95" s="29">
        <f t="shared" si="33"/>
        <v>17.03491480269721</v>
      </c>
    </row>
    <row r="96" spans="1:18" ht="15.75">
      <c r="A96" s="7" t="s">
        <v>100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29"/>
      <c r="R96" s="29"/>
    </row>
    <row r="97" spans="1:18" ht="15.75">
      <c r="A97" s="8" t="s">
        <v>32</v>
      </c>
      <c r="B97" s="11">
        <v>13584627.83057</v>
      </c>
      <c r="C97" s="11">
        <f aca="true" t="shared" si="39" ref="C97:C104">B97/$B$104*100</f>
        <v>22.088472612058066</v>
      </c>
      <c r="D97" s="11">
        <f t="shared" si="25"/>
        <v>0.828608523343053</v>
      </c>
      <c r="E97" s="11">
        <v>9761764.44925</v>
      </c>
      <c r="F97" s="11">
        <f t="shared" si="26"/>
        <v>71.85890236376395</v>
      </c>
      <c r="G97" s="11">
        <f t="shared" si="27"/>
        <v>3822863.3813199997</v>
      </c>
      <c r="H97" s="11">
        <f>G97/$G$104*100</f>
        <v>16.427384012315155</v>
      </c>
      <c r="I97" s="11">
        <f t="shared" si="28"/>
        <v>0.29380924761837923</v>
      </c>
      <c r="J97" s="11">
        <v>11833891.52145</v>
      </c>
      <c r="K97" s="11">
        <f>J97/$J$104*100</f>
        <v>23.76006031545831</v>
      </c>
      <c r="L97" s="11">
        <f t="shared" si="29"/>
        <v>0.9552118670234904</v>
      </c>
      <c r="M97" s="11">
        <f t="shared" si="30"/>
        <v>1750736.3091199994</v>
      </c>
      <c r="N97" s="11">
        <f t="shared" si="31"/>
        <v>0</v>
      </c>
      <c r="O97" s="11">
        <f t="shared" si="32"/>
        <v>1750736.3091199994</v>
      </c>
      <c r="P97" s="11">
        <v>2712</v>
      </c>
      <c r="Q97" s="29">
        <v>2737</v>
      </c>
      <c r="R97" s="29">
        <f t="shared" si="33"/>
        <v>4.963327669188892</v>
      </c>
    </row>
    <row r="98" spans="1:18" ht="15.75">
      <c r="A98" s="8" t="s">
        <v>33</v>
      </c>
      <c r="B98" s="11">
        <v>5967617.18908</v>
      </c>
      <c r="C98" s="11">
        <f t="shared" si="39"/>
        <v>9.703287457283963</v>
      </c>
      <c r="D98" s="11">
        <f t="shared" si="25"/>
        <v>0.3640010259090565</v>
      </c>
      <c r="E98" s="11">
        <v>3477109.97269</v>
      </c>
      <c r="F98" s="11">
        <f t="shared" si="26"/>
        <v>58.26630399571676</v>
      </c>
      <c r="G98" s="11">
        <f t="shared" si="27"/>
        <v>2490507.2163899997</v>
      </c>
      <c r="H98" s="11">
        <f aca="true" t="shared" si="40" ref="H98:H104">G98/$G$104*100</f>
        <v>10.702061347260043</v>
      </c>
      <c r="I98" s="11">
        <f t="shared" si="28"/>
        <v>0.19140994025871483</v>
      </c>
      <c r="J98" s="11">
        <v>4351403.02805</v>
      </c>
      <c r="K98" s="11">
        <f aca="true" t="shared" si="41" ref="K98:K104">J98/$J$104*100</f>
        <v>8.736737041735841</v>
      </c>
      <c r="L98" s="11">
        <f t="shared" si="29"/>
        <v>0.3512379510206981</v>
      </c>
      <c r="M98" s="11">
        <f t="shared" si="30"/>
        <v>1616214.16103</v>
      </c>
      <c r="N98" s="11">
        <f t="shared" si="31"/>
        <v>0</v>
      </c>
      <c r="O98" s="11">
        <f t="shared" si="32"/>
        <v>1616214.16103</v>
      </c>
      <c r="P98" s="11">
        <v>892</v>
      </c>
      <c r="Q98" s="29">
        <v>894</v>
      </c>
      <c r="R98" s="29">
        <f t="shared" si="33"/>
        <v>6.675187012393736</v>
      </c>
    </row>
    <row r="99" spans="1:18" ht="15.75">
      <c r="A99" s="8" t="s">
        <v>35</v>
      </c>
      <c r="B99" s="11">
        <v>4505379.694180001</v>
      </c>
      <c r="C99" s="11">
        <f t="shared" si="39"/>
        <v>7.325703524823164</v>
      </c>
      <c r="D99" s="11">
        <f t="shared" si="25"/>
        <v>0.27481032694125895</v>
      </c>
      <c r="E99" s="11">
        <v>2680517.60547</v>
      </c>
      <c r="F99" s="11">
        <f t="shared" si="26"/>
        <v>59.495931251536085</v>
      </c>
      <c r="G99" s="11">
        <f t="shared" si="27"/>
        <v>1824862.0887100007</v>
      </c>
      <c r="H99" s="11">
        <f t="shared" si="40"/>
        <v>7.841690196735117</v>
      </c>
      <c r="I99" s="11">
        <f t="shared" si="28"/>
        <v>0.14025124724861543</v>
      </c>
      <c r="J99" s="11">
        <v>4038951.94211</v>
      </c>
      <c r="K99" s="11">
        <f t="shared" si="41"/>
        <v>8.109398466415254</v>
      </c>
      <c r="L99" s="11">
        <f t="shared" si="29"/>
        <v>0.32601742363853614</v>
      </c>
      <c r="M99" s="11">
        <f t="shared" si="30"/>
        <v>466427.7520700004</v>
      </c>
      <c r="N99" s="11">
        <f t="shared" si="31"/>
        <v>0</v>
      </c>
      <c r="O99" s="11">
        <f t="shared" si="32"/>
        <v>466427.7520700004</v>
      </c>
      <c r="P99" s="11">
        <v>702</v>
      </c>
      <c r="Q99" s="29">
        <v>701</v>
      </c>
      <c r="R99" s="29">
        <f t="shared" si="33"/>
        <v>6.427075170014266</v>
      </c>
    </row>
    <row r="100" spans="1:18" ht="15.75">
      <c r="A100" s="8" t="s">
        <v>36</v>
      </c>
      <c r="B100" s="11">
        <v>3049640.50134</v>
      </c>
      <c r="C100" s="11">
        <f t="shared" si="39"/>
        <v>4.958685768253776</v>
      </c>
      <c r="D100" s="11">
        <f t="shared" si="25"/>
        <v>0.1860159986757971</v>
      </c>
      <c r="E100" s="11">
        <v>2544146.32805</v>
      </c>
      <c r="F100" s="11">
        <f t="shared" si="26"/>
        <v>83.42446681607593</v>
      </c>
      <c r="G100" s="11">
        <f t="shared" si="27"/>
        <v>505494.17328999983</v>
      </c>
      <c r="H100" s="11">
        <f t="shared" si="40"/>
        <v>2.1721798746978322</v>
      </c>
      <c r="I100" s="11">
        <f t="shared" si="28"/>
        <v>0.03885016227771322</v>
      </c>
      <c r="J100" s="11">
        <v>1563620.28744</v>
      </c>
      <c r="K100" s="11">
        <f t="shared" si="41"/>
        <v>3.1394332348499074</v>
      </c>
      <c r="L100" s="11">
        <f t="shared" si="29"/>
        <v>0.12621280593743017</v>
      </c>
      <c r="M100" s="11">
        <f t="shared" si="30"/>
        <v>1486020.2138999999</v>
      </c>
      <c r="N100" s="11">
        <f t="shared" si="31"/>
        <v>0</v>
      </c>
      <c r="O100" s="11">
        <f t="shared" si="32"/>
        <v>1486020.2138999999</v>
      </c>
      <c r="P100" s="11">
        <v>508</v>
      </c>
      <c r="Q100" s="29">
        <v>517</v>
      </c>
      <c r="R100" s="29">
        <f t="shared" si="33"/>
        <v>5.898724373965184</v>
      </c>
    </row>
    <row r="101" spans="1:18" ht="15.75">
      <c r="A101" s="8" t="s">
        <v>38</v>
      </c>
      <c r="B101" s="11">
        <v>16553168.56859</v>
      </c>
      <c r="C101" s="11">
        <f t="shared" si="39"/>
        <v>26.915290954624478</v>
      </c>
      <c r="D101" s="11">
        <f t="shared" si="25"/>
        <v>1.009677757487191</v>
      </c>
      <c r="E101" s="11">
        <v>5024980.83167</v>
      </c>
      <c r="F101" s="11">
        <f t="shared" si="26"/>
        <v>30.35661004023732</v>
      </c>
      <c r="G101" s="11">
        <f t="shared" si="27"/>
        <v>11528187.73692</v>
      </c>
      <c r="H101" s="11">
        <f t="shared" si="40"/>
        <v>49.53825131335369</v>
      </c>
      <c r="I101" s="11">
        <f t="shared" si="28"/>
        <v>0.8860081639167445</v>
      </c>
      <c r="J101" s="11">
        <v>13775618.488780001</v>
      </c>
      <c r="K101" s="11">
        <f t="shared" si="41"/>
        <v>27.658655276911855</v>
      </c>
      <c r="L101" s="11">
        <f t="shared" si="29"/>
        <v>1.1119448097204239</v>
      </c>
      <c r="M101" s="11">
        <f t="shared" si="30"/>
        <v>2777550.079809999</v>
      </c>
      <c r="N101" s="11">
        <f t="shared" si="31"/>
        <v>0</v>
      </c>
      <c r="O101" s="11">
        <f t="shared" si="32"/>
        <v>2777550.079809999</v>
      </c>
      <c r="P101" s="11">
        <v>2707</v>
      </c>
      <c r="Q101" s="29">
        <v>2711</v>
      </c>
      <c r="R101" s="29">
        <f t="shared" si="33"/>
        <v>6.10592717395426</v>
      </c>
    </row>
    <row r="102" spans="1:18" s="4" customFormat="1" ht="15.75">
      <c r="A102" s="8" t="s">
        <v>43</v>
      </c>
      <c r="B102" s="11">
        <v>2901062.86575</v>
      </c>
      <c r="C102" s="11">
        <f t="shared" si="39"/>
        <v>4.717099979123154</v>
      </c>
      <c r="D102" s="11">
        <f t="shared" si="25"/>
        <v>0.1769533510447014</v>
      </c>
      <c r="E102" s="11">
        <v>1819346.64</v>
      </c>
      <c r="F102" s="11">
        <f t="shared" si="26"/>
        <v>62.71310634041195</v>
      </c>
      <c r="G102" s="11">
        <f t="shared" si="27"/>
        <v>1081716.22575</v>
      </c>
      <c r="H102" s="11">
        <f t="shared" si="40"/>
        <v>4.648287438043811</v>
      </c>
      <c r="I102" s="11">
        <f t="shared" si="28"/>
        <v>0.08313617273826318</v>
      </c>
      <c r="J102" s="11">
        <v>2391566.76356</v>
      </c>
      <c r="K102" s="11">
        <f t="shared" si="41"/>
        <v>4.801782274886735</v>
      </c>
      <c r="L102" s="11">
        <f t="shared" si="29"/>
        <v>0.19304325624336643</v>
      </c>
      <c r="M102" s="11">
        <f t="shared" si="30"/>
        <v>509496.10219</v>
      </c>
      <c r="N102" s="11">
        <f t="shared" si="31"/>
        <v>0</v>
      </c>
      <c r="O102" s="11">
        <f t="shared" si="32"/>
        <v>509496.10219</v>
      </c>
      <c r="P102" s="11">
        <v>427</v>
      </c>
      <c r="Q102" s="29">
        <v>427</v>
      </c>
      <c r="R102" s="29">
        <f t="shared" si="33"/>
        <v>6.794058233606557</v>
      </c>
    </row>
    <row r="103" spans="1:18" s="4" customFormat="1" ht="15.75">
      <c r="A103" s="8" t="s">
        <v>44</v>
      </c>
      <c r="B103" s="11">
        <v>14939486.55181</v>
      </c>
      <c r="C103" s="11">
        <f t="shared" si="39"/>
        <v>24.29145970383341</v>
      </c>
      <c r="D103" s="11">
        <f t="shared" si="25"/>
        <v>0.9112495421730867</v>
      </c>
      <c r="E103" s="11">
        <v>12921832.19297</v>
      </c>
      <c r="F103" s="11">
        <f t="shared" si="26"/>
        <v>86.4944865953539</v>
      </c>
      <c r="G103" s="11">
        <f t="shared" si="27"/>
        <v>2017654.35884</v>
      </c>
      <c r="H103" s="11">
        <f t="shared" si="40"/>
        <v>8.670145817594351</v>
      </c>
      <c r="I103" s="11">
        <f t="shared" si="28"/>
        <v>0.15506845262150942</v>
      </c>
      <c r="J103" s="11">
        <v>11850762.28193</v>
      </c>
      <c r="K103" s="11">
        <f t="shared" si="41"/>
        <v>23.793933389742104</v>
      </c>
      <c r="L103" s="11">
        <f t="shared" si="29"/>
        <v>0.9565736465012721</v>
      </c>
      <c r="M103" s="11">
        <f t="shared" si="30"/>
        <v>3088724.2698800005</v>
      </c>
      <c r="N103" s="11">
        <f t="shared" si="31"/>
        <v>0</v>
      </c>
      <c r="O103" s="11">
        <f t="shared" si="32"/>
        <v>3088724.2698800005</v>
      </c>
      <c r="P103" s="11">
        <v>1239</v>
      </c>
      <c r="Q103" s="29">
        <v>1268</v>
      </c>
      <c r="R103" s="29">
        <f t="shared" si="33"/>
        <v>11.781929457263406</v>
      </c>
    </row>
    <row r="104" spans="1:18" s="4" customFormat="1" ht="15.75">
      <c r="A104" s="2" t="s">
        <v>93</v>
      </c>
      <c r="B104" s="12">
        <f>SUM(B97:B103)</f>
        <v>61500983.20131999</v>
      </c>
      <c r="C104" s="11">
        <f t="shared" si="39"/>
        <v>100</v>
      </c>
      <c r="D104" s="11">
        <f t="shared" si="25"/>
        <v>3.7513165255741443</v>
      </c>
      <c r="E104" s="12">
        <f>SUM(E97:E103)</f>
        <v>38229698.0201</v>
      </c>
      <c r="F104" s="11">
        <f t="shared" si="26"/>
        <v>62.161116831185026</v>
      </c>
      <c r="G104" s="12">
        <f>SUM(G97:G103)</f>
        <v>23271285.18122</v>
      </c>
      <c r="H104" s="11">
        <f t="shared" si="40"/>
        <v>100</v>
      </c>
      <c r="I104" s="11">
        <f t="shared" si="28"/>
        <v>1.78853338667994</v>
      </c>
      <c r="J104" s="12">
        <f>SUM(J97:J103)</f>
        <v>49805814.313319996</v>
      </c>
      <c r="K104" s="11">
        <f t="shared" si="41"/>
        <v>100</v>
      </c>
      <c r="L104" s="11">
        <f t="shared" si="29"/>
        <v>4.020241760085217</v>
      </c>
      <c r="M104" s="12">
        <f>SUM(M97:M103)</f>
        <v>11695168.888</v>
      </c>
      <c r="N104" s="12">
        <f>SUM(N97:N103)</f>
        <v>0</v>
      </c>
      <c r="O104" s="12">
        <f>SUM(O97:O103)</f>
        <v>11695168.888</v>
      </c>
      <c r="P104" s="12">
        <f>SUM(P97:P103)</f>
        <v>9187</v>
      </c>
      <c r="Q104" s="12">
        <f>SUM(Q97:Q103)</f>
        <v>9255</v>
      </c>
      <c r="R104" s="29">
        <f t="shared" si="33"/>
        <v>6.645162960704483</v>
      </c>
    </row>
    <row r="105" spans="1:18" s="4" customFormat="1" ht="15.75">
      <c r="A105" s="2" t="s">
        <v>94</v>
      </c>
      <c r="B105" s="12">
        <f>SUM(B25,B38,B46,B62,B70,B84,B95,B104)</f>
        <v>1639450651.04596</v>
      </c>
      <c r="C105" s="11"/>
      <c r="D105" s="11">
        <f t="shared" si="25"/>
        <v>100</v>
      </c>
      <c r="E105" s="12">
        <f>SUM(E25,E38,E46,E62,E70,E84,E95,E104)</f>
        <v>338312782.74938</v>
      </c>
      <c r="F105" s="11">
        <f t="shared" si="26"/>
        <v>20.635740547209423</v>
      </c>
      <c r="G105" s="12">
        <f>SUM(G25,G38,G46,G62,G70,G84,G95,G104)</f>
        <v>1301137868.29658</v>
      </c>
      <c r="H105" s="11"/>
      <c r="I105" s="11">
        <f t="shared" si="28"/>
        <v>100</v>
      </c>
      <c r="J105" s="12">
        <f>SUM(J25,J38,J46,J62,J70,J84,J95,J104)</f>
        <v>1238876099.6369598</v>
      </c>
      <c r="K105" s="11"/>
      <c r="L105" s="11">
        <f t="shared" si="29"/>
        <v>100</v>
      </c>
      <c r="M105" s="12">
        <f>SUM(M25,M38,M46,M62,M70,M84,M95,M104)</f>
        <v>400574551.40900004</v>
      </c>
      <c r="N105" s="12">
        <f>SUM(N25,N38,N46,N62,N70,N84,N95,N104)</f>
        <v>-624557.402830001</v>
      </c>
      <c r="O105" s="12">
        <f>SUM(O25,O38,O46,O62,O70,O84,O95,O104)</f>
        <v>401199108.81183</v>
      </c>
      <c r="P105" s="12">
        <f>SUM(P25,P38,P46,P62,P70,P84,P95,P104)</f>
        <v>141904</v>
      </c>
      <c r="Q105" s="12">
        <f>SUM(Q25,Q38,Q46,Q62,Q70,Q84,Q95,Q104)</f>
        <v>141914</v>
      </c>
      <c r="R105" s="29">
        <f t="shared" si="33"/>
        <v>11.552423658313907</v>
      </c>
    </row>
    <row r="107" spans="1:13" s="15" customFormat="1" ht="15.75">
      <c r="A107" s="18" t="s">
        <v>122</v>
      </c>
      <c r="B107" s="16">
        <v>1390299499.1740499</v>
      </c>
      <c r="C107" s="14"/>
      <c r="D107" s="14"/>
      <c r="E107" s="16">
        <v>384199226.08244</v>
      </c>
      <c r="F107" s="17">
        <f>E107/B107*100</f>
        <v>27.63427781644785</v>
      </c>
      <c r="G107" s="16">
        <f>B107-E107</f>
        <v>1006100273.0916098</v>
      </c>
      <c r="H107" s="14"/>
      <c r="I107" s="14"/>
      <c r="J107" s="16">
        <v>1110875017.88132</v>
      </c>
      <c r="K107" s="14"/>
      <c r="L107" s="14"/>
      <c r="M107" s="21">
        <f>B107-J107</f>
        <v>279424481.29272985</v>
      </c>
    </row>
    <row r="108" spans="1:13" ht="15.75">
      <c r="A108" s="18" t="s">
        <v>102</v>
      </c>
      <c r="B108" s="17">
        <f>B105/B107*100</f>
        <v>117.92068198398447</v>
      </c>
      <c r="C108" s="19"/>
      <c r="D108" s="19"/>
      <c r="E108" s="17">
        <f>E105/E107*100</f>
        <v>88.05660183104744</v>
      </c>
      <c r="F108" s="13"/>
      <c r="G108" s="17">
        <f>G105/G107*100</f>
        <v>129.32486980630267</v>
      </c>
      <c r="H108" s="13"/>
      <c r="I108" s="13"/>
      <c r="J108" s="17">
        <f>J105/J107*100</f>
        <v>111.52254571353721</v>
      </c>
      <c r="K108" s="13"/>
      <c r="L108" s="13"/>
      <c r="M108" s="30" t="s">
        <v>130</v>
      </c>
    </row>
    <row r="109" spans="1:13" ht="15.75">
      <c r="A109" s="25"/>
      <c r="B109" s="19"/>
      <c r="C109" s="19"/>
      <c r="D109" s="19"/>
      <c r="E109" s="19"/>
      <c r="F109" s="13"/>
      <c r="G109" s="19"/>
      <c r="H109" s="13"/>
      <c r="I109" s="13"/>
      <c r="J109" s="19"/>
      <c r="K109" s="13"/>
      <c r="L109" s="13"/>
      <c r="M109" s="23"/>
    </row>
    <row r="110" spans="1:13" ht="47.25">
      <c r="A110" s="26" t="s">
        <v>120</v>
      </c>
      <c r="M110" s="23"/>
    </row>
    <row r="111" spans="1:2" ht="15.75">
      <c r="A111" s="18" t="s">
        <v>123</v>
      </c>
      <c r="B111" s="22">
        <f>926054847.4+135381296.2</f>
        <v>1061436143.5999999</v>
      </c>
    </row>
    <row r="112" spans="1:2" ht="15.75">
      <c r="A112" s="18" t="s">
        <v>124</v>
      </c>
      <c r="B112" s="22">
        <v>1324201575.21069</v>
      </c>
    </row>
    <row r="113" spans="1:2" ht="15.75">
      <c r="A113" s="20" t="s">
        <v>103</v>
      </c>
      <c r="B113" s="17">
        <f>B112-B111</f>
        <v>262765431.61069012</v>
      </c>
    </row>
    <row r="114" spans="1:2" ht="15.75">
      <c r="A114" s="20" t="s">
        <v>104</v>
      </c>
      <c r="B114" s="17">
        <f>B112/B111*100</f>
        <v>124.75565140635656</v>
      </c>
    </row>
  </sheetData>
  <sheetProtection/>
  <mergeCells count="15">
    <mergeCell ref="E3:E4"/>
    <mergeCell ref="F3:F4"/>
    <mergeCell ref="J3:J4"/>
    <mergeCell ref="H3:H4"/>
    <mergeCell ref="I3:I4"/>
    <mergeCell ref="R3:R4"/>
    <mergeCell ref="N3:O3"/>
    <mergeCell ref="D3:D4"/>
    <mergeCell ref="K3:K4"/>
    <mergeCell ref="L3:L4"/>
    <mergeCell ref="A3:A4"/>
    <mergeCell ref="C3:C4"/>
    <mergeCell ref="G3:G4"/>
    <mergeCell ref="M3:M4"/>
    <mergeCell ref="B3:B4"/>
  </mergeCells>
  <printOptions/>
  <pageMargins left="0.3937007874015748" right="0.1968503937007874" top="0.3937007874015748" bottom="0.3937007874015748" header="0.5118110236220472" footer="0"/>
  <pageSetup fitToHeight="0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"/>
    </sheetView>
  </sheetViews>
  <sheetFormatPr defaultColWidth="9.00390625" defaultRowHeight="12.75"/>
  <cols>
    <col min="1" max="1" width="53.00390625" style="3" customWidth="1"/>
    <col min="2" max="2" width="18.375" style="3" customWidth="1"/>
    <col min="3" max="3" width="18.75390625" style="3" bestFit="1" customWidth="1"/>
    <col min="4" max="4" width="15.75390625" style="3" bestFit="1" customWidth="1"/>
    <col min="5" max="5" width="8.375" style="3" bestFit="1" customWidth="1"/>
    <col min="6" max="7" width="17.25390625" style="3" customWidth="1"/>
    <col min="8" max="8" width="15.625" style="3" customWidth="1"/>
    <col min="9" max="9" width="7.00390625" style="3" bestFit="1" customWidth="1"/>
    <col min="10" max="10" width="10.75390625" style="3" customWidth="1"/>
    <col min="11" max="11" width="10.375" style="3" customWidth="1"/>
    <col min="12" max="12" width="12.125" style="3" bestFit="1" customWidth="1"/>
    <col min="13" max="14" width="18.75390625" style="3" bestFit="1" customWidth="1"/>
    <col min="15" max="15" width="15.75390625" style="3" bestFit="1" customWidth="1"/>
    <col min="16" max="16" width="8.375" style="3" bestFit="1" customWidth="1"/>
    <col min="17" max="17" width="22.00390625" style="3" customWidth="1"/>
    <col min="18" max="18" width="21.75390625" style="3" customWidth="1"/>
    <col min="19" max="19" width="20.75390625" style="3" customWidth="1"/>
    <col min="20" max="20" width="10.625" style="3" customWidth="1"/>
    <col min="21" max="21" width="20.375" style="3" customWidth="1"/>
    <col min="22" max="22" width="19.25390625" style="3" customWidth="1"/>
    <col min="23" max="23" width="12.125" style="3" bestFit="1" customWidth="1"/>
    <col min="24" max="16384" width="9.125" style="3" customWidth="1"/>
  </cols>
  <sheetData>
    <row r="1" spans="2:5" ht="18.75">
      <c r="B1" s="10" t="s">
        <v>125</v>
      </c>
      <c r="C1" s="10"/>
      <c r="D1" s="10"/>
      <c r="E1" s="10"/>
    </row>
    <row r="2" spans="2:9" ht="15.75">
      <c r="B2" s="3" t="s">
        <v>112</v>
      </c>
      <c r="F2" s="4" t="s">
        <v>98</v>
      </c>
      <c r="G2" s="4"/>
      <c r="H2" s="4"/>
      <c r="I2" s="4"/>
    </row>
    <row r="3" spans="1:23" s="4" customFormat="1" ht="96" customHeight="1">
      <c r="A3" s="33" t="s">
        <v>101</v>
      </c>
      <c r="B3" s="34" t="s">
        <v>95</v>
      </c>
      <c r="C3" s="34"/>
      <c r="D3" s="34" t="s">
        <v>111</v>
      </c>
      <c r="E3" s="34"/>
      <c r="F3" s="34" t="s">
        <v>89</v>
      </c>
      <c r="G3" s="34"/>
      <c r="H3" s="34" t="s">
        <v>111</v>
      </c>
      <c r="I3" s="34"/>
      <c r="J3" s="34" t="s">
        <v>128</v>
      </c>
      <c r="K3" s="34"/>
      <c r="L3" s="24" t="s">
        <v>111</v>
      </c>
      <c r="M3" s="34" t="s">
        <v>129</v>
      </c>
      <c r="N3" s="34"/>
      <c r="O3" s="34" t="s">
        <v>111</v>
      </c>
      <c r="P3" s="34"/>
      <c r="Q3" s="34" t="s">
        <v>96</v>
      </c>
      <c r="R3" s="34"/>
      <c r="S3" s="34" t="s">
        <v>111</v>
      </c>
      <c r="T3" s="34"/>
      <c r="U3" s="34" t="s">
        <v>97</v>
      </c>
      <c r="V3" s="34"/>
      <c r="W3" s="24" t="s">
        <v>111</v>
      </c>
    </row>
    <row r="4" spans="1:23" s="4" customFormat="1" ht="66" customHeight="1">
      <c r="A4" s="33"/>
      <c r="B4" s="24" t="s">
        <v>126</v>
      </c>
      <c r="C4" s="24" t="s">
        <v>127</v>
      </c>
      <c r="D4" s="24" t="s">
        <v>98</v>
      </c>
      <c r="E4" s="24" t="s">
        <v>104</v>
      </c>
      <c r="F4" s="24" t="s">
        <v>126</v>
      </c>
      <c r="G4" s="24" t="s">
        <v>127</v>
      </c>
      <c r="H4" s="24" t="s">
        <v>98</v>
      </c>
      <c r="I4" s="24" t="s">
        <v>104</v>
      </c>
      <c r="J4" s="24" t="s">
        <v>126</v>
      </c>
      <c r="K4" s="24" t="s">
        <v>127</v>
      </c>
      <c r="L4" s="24" t="s">
        <v>104</v>
      </c>
      <c r="M4" s="24" t="s">
        <v>126</v>
      </c>
      <c r="N4" s="24" t="s">
        <v>127</v>
      </c>
      <c r="O4" s="24" t="s">
        <v>98</v>
      </c>
      <c r="P4" s="24" t="s">
        <v>104</v>
      </c>
      <c r="Q4" s="24" t="s">
        <v>126</v>
      </c>
      <c r="R4" s="24" t="s">
        <v>127</v>
      </c>
      <c r="S4" s="24" t="s">
        <v>98</v>
      </c>
      <c r="T4" s="24" t="s">
        <v>104</v>
      </c>
      <c r="U4" s="24" t="s">
        <v>126</v>
      </c>
      <c r="V4" s="24" t="s">
        <v>127</v>
      </c>
      <c r="W4" s="24" t="s">
        <v>104</v>
      </c>
    </row>
    <row r="5" spans="1:23" ht="15.7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</row>
    <row r="6" spans="1:23" s="4" customFormat="1" ht="15.75">
      <c r="A6" s="7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.75">
      <c r="A7" s="8" t="s">
        <v>1</v>
      </c>
      <c r="B7" s="11">
        <v>12605686.63606</v>
      </c>
      <c r="C7" s="11">
        <v>17496112.83388</v>
      </c>
      <c r="D7" s="11">
        <f>C7-B7</f>
        <v>4890426.19782</v>
      </c>
      <c r="E7" s="11">
        <f>C7/B7*100</f>
        <v>138.7953971807484</v>
      </c>
      <c r="F7" s="11">
        <v>4654153.880779999</v>
      </c>
      <c r="G7" s="11">
        <v>4273905.23529</v>
      </c>
      <c r="H7" s="11">
        <f>G7-F7</f>
        <v>-380248.6454899991</v>
      </c>
      <c r="I7" s="11">
        <f>G7/F7*100</f>
        <v>91.82990818029694</v>
      </c>
      <c r="J7" s="11">
        <f aca="true" t="shared" si="0" ref="J7:K70">F7/B7*100</f>
        <v>36.92106598514248</v>
      </c>
      <c r="K7" s="11">
        <f t="shared" si="0"/>
        <v>24.42774161249053</v>
      </c>
      <c r="L7" s="11">
        <f>K7-J7</f>
        <v>-12.493324372651948</v>
      </c>
      <c r="M7" s="11">
        <f aca="true" t="shared" si="1" ref="M7:N24">B7-F7</f>
        <v>7951532.75528</v>
      </c>
      <c r="N7" s="11">
        <f t="shared" si="1"/>
        <v>13222207.59859</v>
      </c>
      <c r="O7" s="11">
        <f>N7-M7</f>
        <v>5270674.843309999</v>
      </c>
      <c r="P7" s="11">
        <f>N7/M7*100</f>
        <v>166.28501705926007</v>
      </c>
      <c r="Q7" s="11">
        <v>9958560.853950001</v>
      </c>
      <c r="R7" s="11">
        <v>12085406.97872</v>
      </c>
      <c r="S7" s="11">
        <f>R7-Q7</f>
        <v>2126846.1247699987</v>
      </c>
      <c r="T7" s="11">
        <f>R7/Q7*100</f>
        <v>121.3569626772567</v>
      </c>
      <c r="U7" s="11">
        <f aca="true" t="shared" si="2" ref="U7:U24">B7-Q7</f>
        <v>2647125.782109998</v>
      </c>
      <c r="V7" s="11">
        <f>C7-R7</f>
        <v>5410705.85516</v>
      </c>
      <c r="W7" s="11">
        <f>V7/U7*100</f>
        <v>204.39927304274823</v>
      </c>
    </row>
    <row r="8" spans="1:23" ht="15.75">
      <c r="A8" s="8" t="s">
        <v>2</v>
      </c>
      <c r="B8" s="11">
        <v>7230086.46662</v>
      </c>
      <c r="C8" s="11">
        <v>8461174.35316</v>
      </c>
      <c r="D8" s="11">
        <f aca="true" t="shared" si="3" ref="D8:D69">C8-B8</f>
        <v>1231087.8865399994</v>
      </c>
      <c r="E8" s="11">
        <f aca="true" t="shared" si="4" ref="E8:E70">C8/B8*100</f>
        <v>117.0272913363306</v>
      </c>
      <c r="F8" s="11">
        <v>3702017.26792</v>
      </c>
      <c r="G8" s="11">
        <v>3880854.54292</v>
      </c>
      <c r="H8" s="11">
        <f aca="true" t="shared" si="5" ref="H8:H70">G8-F8</f>
        <v>178837.2749999999</v>
      </c>
      <c r="I8" s="11">
        <f aca="true" t="shared" si="6" ref="I8:I70">G8/F8*100</f>
        <v>104.83080607294089</v>
      </c>
      <c r="J8" s="11">
        <f t="shared" si="0"/>
        <v>51.20294598151133</v>
      </c>
      <c r="K8" s="11">
        <f t="shared" si="0"/>
        <v>45.86661828414652</v>
      </c>
      <c r="L8" s="11">
        <f aca="true" t="shared" si="7" ref="L8:L69">K8-J8</f>
        <v>-5.336327697364808</v>
      </c>
      <c r="M8" s="11">
        <f t="shared" si="1"/>
        <v>3528069.1987</v>
      </c>
      <c r="N8" s="11">
        <f t="shared" si="1"/>
        <v>4580319.81024</v>
      </c>
      <c r="O8" s="11">
        <f aca="true" t="shared" si="8" ref="O8:O70">N8-M8</f>
        <v>1052250.6115399995</v>
      </c>
      <c r="P8" s="11">
        <f aca="true" t="shared" si="9" ref="P8:P70">N8/M8*100</f>
        <v>129.82511261195572</v>
      </c>
      <c r="Q8" s="11">
        <v>6514579.97772</v>
      </c>
      <c r="R8" s="11">
        <v>7009294.059760001</v>
      </c>
      <c r="S8" s="11">
        <f aca="true" t="shared" si="10" ref="S8:S70">R8-Q8</f>
        <v>494714.0820400007</v>
      </c>
      <c r="T8" s="11">
        <f aca="true" t="shared" si="11" ref="T8:T70">R8/Q8*100</f>
        <v>107.59395208489164</v>
      </c>
      <c r="U8" s="11">
        <f t="shared" si="2"/>
        <v>715506.4889000002</v>
      </c>
      <c r="V8" s="11">
        <f aca="true" t="shared" si="12" ref="V8:V69">C8-R8</f>
        <v>1451880.293399999</v>
      </c>
      <c r="W8" s="11">
        <f aca="true" t="shared" si="13" ref="W8:W70">V8/U8*100</f>
        <v>202.91643974215793</v>
      </c>
    </row>
    <row r="9" spans="1:23" ht="15.75">
      <c r="A9" s="8" t="s">
        <v>3</v>
      </c>
      <c r="B9" s="11">
        <v>9047481.74828</v>
      </c>
      <c r="C9" s="11">
        <v>10305329.39147</v>
      </c>
      <c r="D9" s="11">
        <f t="shared" si="3"/>
        <v>1257847.6431900002</v>
      </c>
      <c r="E9" s="11">
        <f t="shared" si="4"/>
        <v>113.90273755931177</v>
      </c>
      <c r="F9" s="11">
        <v>3297466.65312</v>
      </c>
      <c r="G9" s="11">
        <v>2755429.14621</v>
      </c>
      <c r="H9" s="11">
        <f t="shared" si="5"/>
        <v>-542037.50691</v>
      </c>
      <c r="I9" s="11">
        <f t="shared" si="6"/>
        <v>83.56200186597385</v>
      </c>
      <c r="J9" s="11">
        <f t="shared" si="0"/>
        <v>36.44623713937721</v>
      </c>
      <c r="K9" s="11">
        <f t="shared" si="0"/>
        <v>26.737904646606864</v>
      </c>
      <c r="L9" s="11">
        <f t="shared" si="7"/>
        <v>-9.708332492770346</v>
      </c>
      <c r="M9" s="11">
        <f t="shared" si="1"/>
        <v>5750015.09516</v>
      </c>
      <c r="N9" s="11">
        <f t="shared" si="1"/>
        <v>7549900.24526</v>
      </c>
      <c r="O9" s="11">
        <f t="shared" si="8"/>
        <v>1799885.1501000002</v>
      </c>
      <c r="P9" s="11">
        <f t="shared" si="9"/>
        <v>131.3022682603917</v>
      </c>
      <c r="Q9" s="11">
        <v>8183224.889359999</v>
      </c>
      <c r="R9" s="11">
        <v>8889718.70377</v>
      </c>
      <c r="S9" s="11">
        <f t="shared" si="10"/>
        <v>706493.814410001</v>
      </c>
      <c r="T9" s="11">
        <f t="shared" si="11"/>
        <v>108.63344004303974</v>
      </c>
      <c r="U9" s="11">
        <f t="shared" si="2"/>
        <v>864256.8589200005</v>
      </c>
      <c r="V9" s="11">
        <f t="shared" si="12"/>
        <v>1415610.6876999997</v>
      </c>
      <c r="W9" s="11">
        <f t="shared" si="13"/>
        <v>163.7951348710135</v>
      </c>
    </row>
    <row r="10" spans="1:23" ht="15.75">
      <c r="A10" s="8" t="s">
        <v>4</v>
      </c>
      <c r="B10" s="11">
        <v>15711850.586690001</v>
      </c>
      <c r="C10" s="11">
        <v>16623987.14766</v>
      </c>
      <c r="D10" s="11">
        <f t="shared" si="3"/>
        <v>912136.5609699991</v>
      </c>
      <c r="E10" s="11">
        <f t="shared" si="4"/>
        <v>105.80540500902356</v>
      </c>
      <c r="F10" s="11">
        <v>5595406.8526800005</v>
      </c>
      <c r="G10" s="11">
        <v>4556305.16688</v>
      </c>
      <c r="H10" s="11">
        <f t="shared" si="5"/>
        <v>-1039101.6858000001</v>
      </c>
      <c r="I10" s="11">
        <f t="shared" si="6"/>
        <v>81.42938104130342</v>
      </c>
      <c r="J10" s="11">
        <f t="shared" si="0"/>
        <v>35.612653148700666</v>
      </c>
      <c r="K10" s="11">
        <f t="shared" si="0"/>
        <v>27.40801665935689</v>
      </c>
      <c r="L10" s="11">
        <f t="shared" si="7"/>
        <v>-8.204636489343777</v>
      </c>
      <c r="M10" s="11">
        <f t="shared" si="1"/>
        <v>10116443.73401</v>
      </c>
      <c r="N10" s="11">
        <f t="shared" si="1"/>
        <v>12067681.98078</v>
      </c>
      <c r="O10" s="11">
        <f t="shared" si="8"/>
        <v>1951238.24677</v>
      </c>
      <c r="P10" s="11">
        <f t="shared" si="9"/>
        <v>119.28778825913125</v>
      </c>
      <c r="Q10" s="11">
        <v>11920570.57126</v>
      </c>
      <c r="R10" s="11">
        <v>12619438.30636</v>
      </c>
      <c r="S10" s="11">
        <f t="shared" si="10"/>
        <v>698867.7351000011</v>
      </c>
      <c r="T10" s="11">
        <f t="shared" si="11"/>
        <v>105.86270372648892</v>
      </c>
      <c r="U10" s="11">
        <f t="shared" si="2"/>
        <v>3791280.0154300015</v>
      </c>
      <c r="V10" s="11">
        <f t="shared" si="12"/>
        <v>4004548.8412999995</v>
      </c>
      <c r="W10" s="11">
        <f t="shared" si="13"/>
        <v>105.6252459592017</v>
      </c>
    </row>
    <row r="11" spans="1:23" ht="15.75">
      <c r="A11" s="8" t="s">
        <v>5</v>
      </c>
      <c r="B11" s="11">
        <v>7082420.3279099995</v>
      </c>
      <c r="C11" s="11">
        <v>6845040.397720001</v>
      </c>
      <c r="D11" s="11">
        <f t="shared" si="3"/>
        <v>-237379.93018999882</v>
      </c>
      <c r="E11" s="11">
        <f t="shared" si="4"/>
        <v>96.64832191257351</v>
      </c>
      <c r="F11" s="11">
        <v>4021857.72962</v>
      </c>
      <c r="G11" s="11">
        <v>2969063.05039</v>
      </c>
      <c r="H11" s="11">
        <f t="shared" si="5"/>
        <v>-1052794.67923</v>
      </c>
      <c r="I11" s="11">
        <f t="shared" si="6"/>
        <v>73.82317451270282</v>
      </c>
      <c r="J11" s="11">
        <f t="shared" si="0"/>
        <v>56.786487435247125</v>
      </c>
      <c r="K11" s="11">
        <f t="shared" si="0"/>
        <v>43.375391201182076</v>
      </c>
      <c r="L11" s="11">
        <f t="shared" si="7"/>
        <v>-13.411096234065049</v>
      </c>
      <c r="M11" s="11">
        <f t="shared" si="1"/>
        <v>3060562.5982899996</v>
      </c>
      <c r="N11" s="11">
        <f t="shared" si="1"/>
        <v>3875977.3473300007</v>
      </c>
      <c r="O11" s="11">
        <f t="shared" si="8"/>
        <v>815414.7490400011</v>
      </c>
      <c r="P11" s="11">
        <f t="shared" si="9"/>
        <v>126.64264241795252</v>
      </c>
      <c r="Q11" s="11">
        <v>5322524.07441</v>
      </c>
      <c r="R11" s="11">
        <v>5826763.17828</v>
      </c>
      <c r="S11" s="11">
        <f t="shared" si="10"/>
        <v>504239.10386999976</v>
      </c>
      <c r="T11" s="11">
        <f t="shared" si="11"/>
        <v>109.47368385413823</v>
      </c>
      <c r="U11" s="11">
        <f t="shared" si="2"/>
        <v>1759896.2534999996</v>
      </c>
      <c r="V11" s="11">
        <f t="shared" si="12"/>
        <v>1018277.2194400011</v>
      </c>
      <c r="W11" s="11">
        <f t="shared" si="13"/>
        <v>57.86007086581944</v>
      </c>
    </row>
    <row r="12" spans="1:23" ht="15.75">
      <c r="A12" s="8" t="s">
        <v>6</v>
      </c>
      <c r="B12" s="11">
        <v>9953189.315</v>
      </c>
      <c r="C12" s="11">
        <v>10752450.71483</v>
      </c>
      <c r="D12" s="11">
        <f t="shared" si="3"/>
        <v>799261.3998300005</v>
      </c>
      <c r="E12" s="11">
        <f t="shared" si="4"/>
        <v>108.03020393297925</v>
      </c>
      <c r="F12" s="11">
        <v>3076919.48623</v>
      </c>
      <c r="G12" s="11">
        <v>2501832.9314</v>
      </c>
      <c r="H12" s="11">
        <f t="shared" si="5"/>
        <v>-575086.5548299998</v>
      </c>
      <c r="I12" s="11">
        <f t="shared" si="6"/>
        <v>81.30966515686683</v>
      </c>
      <c r="J12" s="11">
        <f t="shared" si="0"/>
        <v>30.91390496906267</v>
      </c>
      <c r="K12" s="11">
        <f t="shared" si="0"/>
        <v>23.267560091667484</v>
      </c>
      <c r="L12" s="11">
        <f t="shared" si="7"/>
        <v>-7.646344877395187</v>
      </c>
      <c r="M12" s="11">
        <f t="shared" si="1"/>
        <v>6876269.82877</v>
      </c>
      <c r="N12" s="11">
        <f t="shared" si="1"/>
        <v>8250617.78343</v>
      </c>
      <c r="O12" s="11">
        <f t="shared" si="8"/>
        <v>1374347.9546600003</v>
      </c>
      <c r="P12" s="11">
        <f t="shared" si="9"/>
        <v>119.98682409043624</v>
      </c>
      <c r="Q12" s="11">
        <v>7622980.58426</v>
      </c>
      <c r="R12" s="11">
        <v>9349528.67198</v>
      </c>
      <c r="S12" s="11">
        <f t="shared" si="10"/>
        <v>1726548.0877199993</v>
      </c>
      <c r="T12" s="11">
        <f t="shared" si="11"/>
        <v>122.64925206926267</v>
      </c>
      <c r="U12" s="11">
        <f t="shared" si="2"/>
        <v>2330208.7307399996</v>
      </c>
      <c r="V12" s="11">
        <f t="shared" si="12"/>
        <v>1402922.0428500008</v>
      </c>
      <c r="W12" s="11">
        <f t="shared" si="13"/>
        <v>60.2058529925977</v>
      </c>
    </row>
    <row r="13" spans="1:23" ht="15.75">
      <c r="A13" s="8" t="s">
        <v>7</v>
      </c>
      <c r="B13" s="11">
        <v>8197974.9702200005</v>
      </c>
      <c r="C13" s="11">
        <v>8456929.0198</v>
      </c>
      <c r="D13" s="11">
        <f t="shared" si="3"/>
        <v>258954.0495799994</v>
      </c>
      <c r="E13" s="11">
        <f t="shared" si="4"/>
        <v>103.15875628457853</v>
      </c>
      <c r="F13" s="11">
        <v>2907034.05829</v>
      </c>
      <c r="G13" s="11">
        <v>1618079.95542</v>
      </c>
      <c r="H13" s="11">
        <f t="shared" si="5"/>
        <v>-1288954.10287</v>
      </c>
      <c r="I13" s="11">
        <f t="shared" si="6"/>
        <v>55.66085305418817</v>
      </c>
      <c r="J13" s="11">
        <f t="shared" si="0"/>
        <v>35.460391973019</v>
      </c>
      <c r="K13" s="11">
        <f t="shared" si="0"/>
        <v>19.133185954755316</v>
      </c>
      <c r="L13" s="11">
        <f t="shared" si="7"/>
        <v>-16.327206018263684</v>
      </c>
      <c r="M13" s="11">
        <f t="shared" si="1"/>
        <v>5290940.91193</v>
      </c>
      <c r="N13" s="11">
        <f t="shared" si="1"/>
        <v>6838849.064379999</v>
      </c>
      <c r="O13" s="11">
        <f t="shared" si="8"/>
        <v>1547908.152449999</v>
      </c>
      <c r="P13" s="11">
        <f t="shared" si="9"/>
        <v>129.25582005574432</v>
      </c>
      <c r="Q13" s="11">
        <v>7477385.70415</v>
      </c>
      <c r="R13" s="11">
        <v>7983664.762010001</v>
      </c>
      <c r="S13" s="11">
        <f t="shared" si="10"/>
        <v>506279.057860001</v>
      </c>
      <c r="T13" s="11">
        <f t="shared" si="11"/>
        <v>106.77080303051657</v>
      </c>
      <c r="U13" s="11">
        <f t="shared" si="2"/>
        <v>720589.2660700008</v>
      </c>
      <c r="V13" s="11">
        <f t="shared" si="12"/>
        <v>473264.25778999925</v>
      </c>
      <c r="W13" s="11">
        <f t="shared" si="13"/>
        <v>65.67739488698192</v>
      </c>
    </row>
    <row r="14" spans="1:23" ht="15.75">
      <c r="A14" s="8" t="s">
        <v>8</v>
      </c>
      <c r="B14" s="11">
        <v>4771197.04043</v>
      </c>
      <c r="C14" s="11">
        <v>4853864.20898</v>
      </c>
      <c r="D14" s="11">
        <f t="shared" si="3"/>
        <v>82667.1685499996</v>
      </c>
      <c r="E14" s="11">
        <f t="shared" si="4"/>
        <v>101.73262952356606</v>
      </c>
      <c r="F14" s="11">
        <v>1943935.03301</v>
      </c>
      <c r="G14" s="11">
        <v>1730580.16925</v>
      </c>
      <c r="H14" s="11">
        <f t="shared" si="5"/>
        <v>-213354.86375999986</v>
      </c>
      <c r="I14" s="11">
        <f t="shared" si="6"/>
        <v>89.02458877807042</v>
      </c>
      <c r="J14" s="11">
        <f t="shared" si="0"/>
        <v>40.74313042487142</v>
      </c>
      <c r="K14" s="11">
        <f t="shared" si="0"/>
        <v>35.65365850260709</v>
      </c>
      <c r="L14" s="11">
        <f t="shared" si="7"/>
        <v>-5.08947192226433</v>
      </c>
      <c r="M14" s="11">
        <f t="shared" si="1"/>
        <v>2827262.00742</v>
      </c>
      <c r="N14" s="11">
        <f t="shared" si="1"/>
        <v>3123284.0397299994</v>
      </c>
      <c r="O14" s="11">
        <f t="shared" si="8"/>
        <v>296022.0323099992</v>
      </c>
      <c r="P14" s="11">
        <f t="shared" si="9"/>
        <v>110.47027235300814</v>
      </c>
      <c r="Q14" s="11">
        <v>4676609.97794</v>
      </c>
      <c r="R14" s="11">
        <v>4621879.02196</v>
      </c>
      <c r="S14" s="11">
        <f t="shared" si="10"/>
        <v>-54730.955980000086</v>
      </c>
      <c r="T14" s="11">
        <f t="shared" si="11"/>
        <v>98.82968739667898</v>
      </c>
      <c r="U14" s="11">
        <f t="shared" si="2"/>
        <v>94587.06249000039</v>
      </c>
      <c r="V14" s="11">
        <f t="shared" si="12"/>
        <v>231985.18702000007</v>
      </c>
      <c r="W14" s="11">
        <f t="shared" si="13"/>
        <v>245.2610123551783</v>
      </c>
    </row>
    <row r="15" spans="1:23" ht="15.75">
      <c r="A15" s="8" t="s">
        <v>9</v>
      </c>
      <c r="B15" s="11">
        <v>7114103.885109999</v>
      </c>
      <c r="C15" s="11">
        <v>7845758.080770001</v>
      </c>
      <c r="D15" s="11">
        <f t="shared" si="3"/>
        <v>731654.1956600016</v>
      </c>
      <c r="E15" s="11">
        <f t="shared" si="4"/>
        <v>110.2845587789542</v>
      </c>
      <c r="F15" s="11">
        <v>2269524.7562399996</v>
      </c>
      <c r="G15" s="11">
        <v>2415817.20688</v>
      </c>
      <c r="H15" s="11">
        <f t="shared" si="5"/>
        <v>146292.4506400004</v>
      </c>
      <c r="I15" s="11">
        <f t="shared" si="6"/>
        <v>106.44595086428438</v>
      </c>
      <c r="J15" s="11">
        <f t="shared" si="0"/>
        <v>31.90176574438522</v>
      </c>
      <c r="K15" s="11">
        <f t="shared" si="0"/>
        <v>30.791380284859688</v>
      </c>
      <c r="L15" s="11">
        <f t="shared" si="7"/>
        <v>-1.1103854595255314</v>
      </c>
      <c r="M15" s="11">
        <f t="shared" si="1"/>
        <v>4844579.128869999</v>
      </c>
      <c r="N15" s="11">
        <f t="shared" si="1"/>
        <v>5429940.873890001</v>
      </c>
      <c r="O15" s="11">
        <f t="shared" si="8"/>
        <v>585361.7450200021</v>
      </c>
      <c r="P15" s="11">
        <f t="shared" si="9"/>
        <v>112.08281936260866</v>
      </c>
      <c r="Q15" s="11">
        <v>5656159.55157</v>
      </c>
      <c r="R15" s="11">
        <v>6936705.84831</v>
      </c>
      <c r="S15" s="11">
        <f t="shared" si="10"/>
        <v>1280546.2967400001</v>
      </c>
      <c r="T15" s="11">
        <f t="shared" si="11"/>
        <v>122.63985457030742</v>
      </c>
      <c r="U15" s="11">
        <f t="shared" si="2"/>
        <v>1457944.333539999</v>
      </c>
      <c r="V15" s="11">
        <f t="shared" si="12"/>
        <v>909052.2324600006</v>
      </c>
      <c r="W15" s="11">
        <f t="shared" si="13"/>
        <v>62.351642072146404</v>
      </c>
    </row>
    <row r="16" spans="1:23" ht="15.75">
      <c r="A16" s="8" t="s">
        <v>10</v>
      </c>
      <c r="B16" s="11">
        <v>7419329.8400799995</v>
      </c>
      <c r="C16" s="11">
        <v>8599506.44527</v>
      </c>
      <c r="D16" s="11">
        <f t="shared" si="3"/>
        <v>1180176.6051900005</v>
      </c>
      <c r="E16" s="11">
        <f t="shared" si="4"/>
        <v>115.90678175290931</v>
      </c>
      <c r="F16" s="11">
        <v>1560295.62551</v>
      </c>
      <c r="G16" s="11">
        <v>1381438.28364</v>
      </c>
      <c r="H16" s="11">
        <f t="shared" si="5"/>
        <v>-178857.3418699999</v>
      </c>
      <c r="I16" s="11">
        <f t="shared" si="6"/>
        <v>88.53695806449893</v>
      </c>
      <c r="J16" s="11">
        <f t="shared" si="0"/>
        <v>21.030142332817164</v>
      </c>
      <c r="K16" s="11">
        <f t="shared" si="0"/>
        <v>16.06415777965763</v>
      </c>
      <c r="L16" s="11">
        <f t="shared" si="7"/>
        <v>-4.965984553159533</v>
      </c>
      <c r="M16" s="11">
        <f t="shared" si="1"/>
        <v>5859034.21457</v>
      </c>
      <c r="N16" s="11">
        <f t="shared" si="1"/>
        <v>7218068.16163</v>
      </c>
      <c r="O16" s="11">
        <f t="shared" si="8"/>
        <v>1359033.9470600002</v>
      </c>
      <c r="P16" s="11">
        <f t="shared" si="9"/>
        <v>123.19552843163831</v>
      </c>
      <c r="Q16" s="11">
        <v>6612050.835270001</v>
      </c>
      <c r="R16" s="11">
        <v>7866534.52572</v>
      </c>
      <c r="S16" s="11">
        <f t="shared" si="10"/>
        <v>1254483.6904499996</v>
      </c>
      <c r="T16" s="11">
        <f t="shared" si="11"/>
        <v>118.97268671556989</v>
      </c>
      <c r="U16" s="11">
        <f t="shared" si="2"/>
        <v>807279.0048099989</v>
      </c>
      <c r="V16" s="11">
        <f t="shared" si="12"/>
        <v>732971.9195499998</v>
      </c>
      <c r="W16" s="11">
        <f t="shared" si="13"/>
        <v>90.79536506991309</v>
      </c>
    </row>
    <row r="17" spans="1:23" ht="15.75">
      <c r="A17" s="8" t="s">
        <v>11</v>
      </c>
      <c r="B17" s="11">
        <v>69718427.63171001</v>
      </c>
      <c r="C17" s="11">
        <v>83351894.28005001</v>
      </c>
      <c r="D17" s="11">
        <f t="shared" si="3"/>
        <v>13633466.648340002</v>
      </c>
      <c r="E17" s="11">
        <f t="shared" si="4"/>
        <v>119.5550403407823</v>
      </c>
      <c r="F17" s="11">
        <v>7407909.61534</v>
      </c>
      <c r="G17" s="11">
        <v>8766189.06678</v>
      </c>
      <c r="H17" s="11">
        <f t="shared" si="5"/>
        <v>1358279.451440001</v>
      </c>
      <c r="I17" s="11">
        <f t="shared" si="6"/>
        <v>118.33552948091229</v>
      </c>
      <c r="J17" s="11">
        <f t="shared" si="0"/>
        <v>10.625468569762555</v>
      </c>
      <c r="K17" s="11">
        <f t="shared" si="0"/>
        <v>10.517084395619019</v>
      </c>
      <c r="L17" s="11">
        <f t="shared" si="7"/>
        <v>-0.10838417414353607</v>
      </c>
      <c r="M17" s="11">
        <f t="shared" si="1"/>
        <v>62310518.016370006</v>
      </c>
      <c r="N17" s="11">
        <f t="shared" si="1"/>
        <v>74585705.21327001</v>
      </c>
      <c r="O17" s="11">
        <f t="shared" si="8"/>
        <v>12275187.196900003</v>
      </c>
      <c r="P17" s="11">
        <f t="shared" si="9"/>
        <v>119.70002430998103</v>
      </c>
      <c r="Q17" s="11">
        <v>52012588.64462</v>
      </c>
      <c r="R17" s="11">
        <v>56189387.432550006</v>
      </c>
      <c r="S17" s="11">
        <f t="shared" si="10"/>
        <v>4176798.7879300043</v>
      </c>
      <c r="T17" s="11">
        <f t="shared" si="11"/>
        <v>108.03036129670127</v>
      </c>
      <c r="U17" s="11">
        <f t="shared" si="2"/>
        <v>17705838.987090006</v>
      </c>
      <c r="V17" s="11">
        <f t="shared" si="12"/>
        <v>27162506.847500004</v>
      </c>
      <c r="W17" s="11">
        <f t="shared" si="13"/>
        <v>153.40988284884557</v>
      </c>
    </row>
    <row r="18" spans="1:23" ht="15.75">
      <c r="A18" s="8" t="s">
        <v>12</v>
      </c>
      <c r="B18" s="11">
        <v>4912268.91925</v>
      </c>
      <c r="C18" s="11">
        <v>5711538.47995</v>
      </c>
      <c r="D18" s="11">
        <f t="shared" si="3"/>
        <v>799269.5606999993</v>
      </c>
      <c r="E18" s="11">
        <f t="shared" si="4"/>
        <v>116.27088365557216</v>
      </c>
      <c r="F18" s="11">
        <v>2375950.42766</v>
      </c>
      <c r="G18" s="11">
        <v>2583189.56883</v>
      </c>
      <c r="H18" s="11">
        <f t="shared" si="5"/>
        <v>207239.14116999973</v>
      </c>
      <c r="I18" s="11">
        <f t="shared" si="6"/>
        <v>108.72236805774197</v>
      </c>
      <c r="J18" s="11">
        <f t="shared" si="0"/>
        <v>48.36767829117054</v>
      </c>
      <c r="K18" s="11">
        <f t="shared" si="0"/>
        <v>45.22756132867048</v>
      </c>
      <c r="L18" s="11">
        <f t="shared" si="7"/>
        <v>-3.140116962500059</v>
      </c>
      <c r="M18" s="11">
        <f t="shared" si="1"/>
        <v>2536318.49159</v>
      </c>
      <c r="N18" s="11">
        <f t="shared" si="1"/>
        <v>3128348.91112</v>
      </c>
      <c r="O18" s="11">
        <f t="shared" si="8"/>
        <v>592030.4195299996</v>
      </c>
      <c r="P18" s="11">
        <f t="shared" si="9"/>
        <v>123.34211659509921</v>
      </c>
      <c r="Q18" s="11">
        <v>3784566.93476</v>
      </c>
      <c r="R18" s="11">
        <v>4498157.54773</v>
      </c>
      <c r="S18" s="11">
        <f t="shared" si="10"/>
        <v>713590.6129699997</v>
      </c>
      <c r="T18" s="11">
        <f t="shared" si="11"/>
        <v>118.85527790289308</v>
      </c>
      <c r="U18" s="11">
        <f t="shared" si="2"/>
        <v>1127701.9844900002</v>
      </c>
      <c r="V18" s="11">
        <f t="shared" si="12"/>
        <v>1213380.9322199998</v>
      </c>
      <c r="W18" s="11">
        <f t="shared" si="13"/>
        <v>107.59765868185002</v>
      </c>
    </row>
    <row r="19" spans="1:23" ht="15.75">
      <c r="A19" s="8" t="s">
        <v>13</v>
      </c>
      <c r="B19" s="11">
        <v>7031965.41496</v>
      </c>
      <c r="C19" s="11">
        <v>7934489.45207</v>
      </c>
      <c r="D19" s="11">
        <f t="shared" si="3"/>
        <v>902524.0371099999</v>
      </c>
      <c r="E19" s="11">
        <f t="shared" si="4"/>
        <v>112.83459152387105</v>
      </c>
      <c r="F19" s="11">
        <v>2422611.29007</v>
      </c>
      <c r="G19" s="11">
        <v>2407451.3813899998</v>
      </c>
      <c r="H19" s="11">
        <f t="shared" si="5"/>
        <v>-15159.908680000342</v>
      </c>
      <c r="I19" s="11">
        <f t="shared" si="6"/>
        <v>99.37423272391493</v>
      </c>
      <c r="J19" s="11">
        <f t="shared" si="0"/>
        <v>34.45141076655567</v>
      </c>
      <c r="K19" s="11">
        <f t="shared" si="0"/>
        <v>30.341604156546314</v>
      </c>
      <c r="L19" s="11">
        <f t="shared" si="7"/>
        <v>-4.109806610009354</v>
      </c>
      <c r="M19" s="11">
        <f t="shared" si="1"/>
        <v>4609354.12489</v>
      </c>
      <c r="N19" s="11">
        <f t="shared" si="1"/>
        <v>5527038.07068</v>
      </c>
      <c r="O19" s="11">
        <f t="shared" si="8"/>
        <v>917683.9457900003</v>
      </c>
      <c r="P19" s="11">
        <f t="shared" si="9"/>
        <v>119.90916559946238</v>
      </c>
      <c r="Q19" s="11">
        <v>7553681.61025</v>
      </c>
      <c r="R19" s="11">
        <v>7572206.4859</v>
      </c>
      <c r="S19" s="11">
        <f t="shared" si="10"/>
        <v>18524.875649999827</v>
      </c>
      <c r="T19" s="11">
        <f t="shared" si="11"/>
        <v>100.24524300342317</v>
      </c>
      <c r="U19" s="11">
        <f t="shared" si="2"/>
        <v>-521716.1952900002</v>
      </c>
      <c r="V19" s="11">
        <f t="shared" si="12"/>
        <v>362282.9661699999</v>
      </c>
      <c r="W19" s="11">
        <f t="shared" si="13"/>
        <v>-69.44062105808733</v>
      </c>
    </row>
    <row r="20" spans="1:23" ht="15.75">
      <c r="A20" s="8" t="s">
        <v>14</v>
      </c>
      <c r="B20" s="11">
        <v>6062126.9865500005</v>
      </c>
      <c r="C20" s="11">
        <v>6987012.81329</v>
      </c>
      <c r="D20" s="11">
        <f t="shared" si="3"/>
        <v>924885.8267399995</v>
      </c>
      <c r="E20" s="11">
        <f t="shared" si="4"/>
        <v>115.25678740798465</v>
      </c>
      <c r="F20" s="11">
        <v>1922243.07396</v>
      </c>
      <c r="G20" s="11">
        <v>1774801.61369</v>
      </c>
      <c r="H20" s="11">
        <f t="shared" si="5"/>
        <v>-147441.46026999992</v>
      </c>
      <c r="I20" s="11">
        <f t="shared" si="6"/>
        <v>92.3297182199618</v>
      </c>
      <c r="J20" s="11">
        <f t="shared" si="0"/>
        <v>31.70905324525315</v>
      </c>
      <c r="K20" s="11">
        <f t="shared" si="0"/>
        <v>25.401436366542068</v>
      </c>
      <c r="L20" s="11">
        <f t="shared" si="7"/>
        <v>-6.30761687871108</v>
      </c>
      <c r="M20" s="11">
        <f t="shared" si="1"/>
        <v>4139883.912590001</v>
      </c>
      <c r="N20" s="11">
        <f t="shared" si="1"/>
        <v>5212211.1996</v>
      </c>
      <c r="O20" s="11">
        <f t="shared" si="8"/>
        <v>1072327.2870099992</v>
      </c>
      <c r="P20" s="11">
        <f t="shared" si="9"/>
        <v>125.90235160336</v>
      </c>
      <c r="Q20" s="11">
        <v>4873674.27608</v>
      </c>
      <c r="R20" s="11">
        <v>6117334.88016</v>
      </c>
      <c r="S20" s="11">
        <f t="shared" si="10"/>
        <v>1243660.60408</v>
      </c>
      <c r="T20" s="11">
        <f t="shared" si="11"/>
        <v>125.5179261811543</v>
      </c>
      <c r="U20" s="11">
        <f t="shared" si="2"/>
        <v>1188452.7104700003</v>
      </c>
      <c r="V20" s="11">
        <f t="shared" si="12"/>
        <v>869677.9331299998</v>
      </c>
      <c r="W20" s="11">
        <f t="shared" si="13"/>
        <v>73.17732758471021</v>
      </c>
    </row>
    <row r="21" spans="1:23" ht="15.75">
      <c r="A21" s="8" t="s">
        <v>15</v>
      </c>
      <c r="B21" s="11">
        <v>7813943.49013</v>
      </c>
      <c r="C21" s="11">
        <v>7959901.986810001</v>
      </c>
      <c r="D21" s="11">
        <f t="shared" si="3"/>
        <v>145958.4966800008</v>
      </c>
      <c r="E21" s="11">
        <f t="shared" si="4"/>
        <v>101.86792362735109</v>
      </c>
      <c r="F21" s="11">
        <v>3968961.32149</v>
      </c>
      <c r="G21" s="11">
        <v>3637850.16889</v>
      </c>
      <c r="H21" s="11">
        <f t="shared" si="5"/>
        <v>-331111.15260000015</v>
      </c>
      <c r="I21" s="11">
        <f t="shared" si="6"/>
        <v>91.65748603275135</v>
      </c>
      <c r="J21" s="11">
        <f t="shared" si="0"/>
        <v>50.79331999909266</v>
      </c>
      <c r="K21" s="11">
        <f t="shared" si="0"/>
        <v>45.70219802854507</v>
      </c>
      <c r="L21" s="11">
        <f t="shared" si="7"/>
        <v>-5.09112197054759</v>
      </c>
      <c r="M21" s="11">
        <f t="shared" si="1"/>
        <v>3844982.16864</v>
      </c>
      <c r="N21" s="11">
        <f t="shared" si="1"/>
        <v>4322051.817920001</v>
      </c>
      <c r="O21" s="11">
        <f t="shared" si="8"/>
        <v>477069.6492800014</v>
      </c>
      <c r="P21" s="11">
        <f t="shared" si="9"/>
        <v>112.40759068198084</v>
      </c>
      <c r="Q21" s="11">
        <v>5532990.5236</v>
      </c>
      <c r="R21" s="11">
        <v>7522869.10656</v>
      </c>
      <c r="S21" s="11">
        <f t="shared" si="10"/>
        <v>1989878.5829600003</v>
      </c>
      <c r="T21" s="11">
        <f t="shared" si="11"/>
        <v>135.96388922902582</v>
      </c>
      <c r="U21" s="11">
        <f t="shared" si="2"/>
        <v>2280952.96653</v>
      </c>
      <c r="V21" s="11">
        <f t="shared" si="12"/>
        <v>437032.8802500004</v>
      </c>
      <c r="W21" s="11">
        <f t="shared" si="13"/>
        <v>19.16010047830385</v>
      </c>
    </row>
    <row r="22" spans="1:23" ht="15.75">
      <c r="A22" s="8" t="s">
        <v>16</v>
      </c>
      <c r="B22" s="11">
        <v>9475086.142520001</v>
      </c>
      <c r="C22" s="11">
        <v>10715122.676700002</v>
      </c>
      <c r="D22" s="11">
        <f t="shared" si="3"/>
        <v>1240036.5341800004</v>
      </c>
      <c r="E22" s="11">
        <f t="shared" si="4"/>
        <v>113.0873378408167</v>
      </c>
      <c r="F22" s="11">
        <v>3320955.60134</v>
      </c>
      <c r="G22" s="11">
        <v>2505520.58953</v>
      </c>
      <c r="H22" s="11">
        <f t="shared" si="5"/>
        <v>-815435.01181</v>
      </c>
      <c r="I22" s="11">
        <f t="shared" si="6"/>
        <v>75.44577194946619</v>
      </c>
      <c r="J22" s="11">
        <f t="shared" si="0"/>
        <v>35.049344685501254</v>
      </c>
      <c r="K22" s="11">
        <f t="shared" si="0"/>
        <v>23.383032235162794</v>
      </c>
      <c r="L22" s="11">
        <f t="shared" si="7"/>
        <v>-11.66631245033846</v>
      </c>
      <c r="M22" s="11">
        <f t="shared" si="1"/>
        <v>6154130.541180002</v>
      </c>
      <c r="N22" s="11">
        <f t="shared" si="1"/>
        <v>8209602.087170001</v>
      </c>
      <c r="O22" s="11">
        <f t="shared" si="8"/>
        <v>2055471.5459899995</v>
      </c>
      <c r="P22" s="11">
        <f t="shared" si="9"/>
        <v>133.39986911613155</v>
      </c>
      <c r="Q22" s="11">
        <v>9219759.47916</v>
      </c>
      <c r="R22" s="11">
        <v>8697671.07887</v>
      </c>
      <c r="S22" s="11">
        <f t="shared" si="10"/>
        <v>-522088.4002899993</v>
      </c>
      <c r="T22" s="11">
        <f t="shared" si="11"/>
        <v>94.33728828316933</v>
      </c>
      <c r="U22" s="11">
        <f t="shared" si="2"/>
        <v>255326.66336000152</v>
      </c>
      <c r="V22" s="11">
        <f t="shared" si="12"/>
        <v>2017451.5978300013</v>
      </c>
      <c r="W22" s="11">
        <f t="shared" si="13"/>
        <v>790.1452873276561</v>
      </c>
    </row>
    <row r="23" spans="1:23" ht="15.75">
      <c r="A23" s="8" t="s">
        <v>17</v>
      </c>
      <c r="B23" s="11">
        <v>8693709.29417</v>
      </c>
      <c r="C23" s="11">
        <v>10607666.021629998</v>
      </c>
      <c r="D23" s="11">
        <f t="shared" si="3"/>
        <v>1913956.7274599988</v>
      </c>
      <c r="E23" s="11">
        <f t="shared" si="4"/>
        <v>122.01542129713836</v>
      </c>
      <c r="F23" s="11">
        <v>1894922.50569</v>
      </c>
      <c r="G23" s="11">
        <v>1332557.29645</v>
      </c>
      <c r="H23" s="11">
        <f t="shared" si="5"/>
        <v>-562365.20924</v>
      </c>
      <c r="I23" s="11">
        <f t="shared" si="6"/>
        <v>70.3225220265551</v>
      </c>
      <c r="J23" s="11">
        <f t="shared" si="0"/>
        <v>21.796478828211278</v>
      </c>
      <c r="K23" s="11">
        <f t="shared" si="0"/>
        <v>12.562210138712834</v>
      </c>
      <c r="L23" s="11">
        <f t="shared" si="7"/>
        <v>-9.234268689498444</v>
      </c>
      <c r="M23" s="11">
        <f t="shared" si="1"/>
        <v>6798786.78848</v>
      </c>
      <c r="N23" s="11">
        <f t="shared" si="1"/>
        <v>9275108.725179998</v>
      </c>
      <c r="O23" s="11">
        <f t="shared" si="8"/>
        <v>2476321.9366999986</v>
      </c>
      <c r="P23" s="11">
        <f t="shared" si="9"/>
        <v>136.42299742206842</v>
      </c>
      <c r="Q23" s="11">
        <v>9314689.07052</v>
      </c>
      <c r="R23" s="11">
        <v>10878547.8993</v>
      </c>
      <c r="S23" s="11">
        <f t="shared" si="10"/>
        <v>1563858.8287799992</v>
      </c>
      <c r="T23" s="11">
        <f t="shared" si="11"/>
        <v>116.7891683441098</v>
      </c>
      <c r="U23" s="11">
        <f t="shared" si="2"/>
        <v>-620979.7763500009</v>
      </c>
      <c r="V23" s="11">
        <f t="shared" si="12"/>
        <v>-270881.87767000124</v>
      </c>
      <c r="W23" s="11">
        <f t="shared" si="13"/>
        <v>43.621690751700896</v>
      </c>
    </row>
    <row r="24" spans="1:23" ht="15.75">
      <c r="A24" s="8" t="s">
        <v>18</v>
      </c>
      <c r="B24" s="11">
        <v>249704398.85461</v>
      </c>
      <c r="C24" s="11">
        <v>332035582.94932</v>
      </c>
      <c r="D24" s="11">
        <f t="shared" si="3"/>
        <v>82331184.09471002</v>
      </c>
      <c r="E24" s="11">
        <f t="shared" si="4"/>
        <v>132.9714592423529</v>
      </c>
      <c r="F24" s="11">
        <v>18040944.367939997</v>
      </c>
      <c r="G24" s="11">
        <v>14900814.428129999</v>
      </c>
      <c r="H24" s="11">
        <f t="shared" si="5"/>
        <v>-3140129.9398099985</v>
      </c>
      <c r="I24" s="11">
        <f t="shared" si="6"/>
        <v>82.59442590272477</v>
      </c>
      <c r="J24" s="11">
        <f t="shared" si="0"/>
        <v>7.224920526307713</v>
      </c>
      <c r="K24" s="11">
        <f t="shared" si="0"/>
        <v>4.487716134449473</v>
      </c>
      <c r="L24" s="11">
        <f t="shared" si="7"/>
        <v>-2.7372043918582403</v>
      </c>
      <c r="M24" s="11">
        <f t="shared" si="1"/>
        <v>231663454.48667</v>
      </c>
      <c r="N24" s="11">
        <f t="shared" si="1"/>
        <v>317134768.52119005</v>
      </c>
      <c r="O24" s="11">
        <f t="shared" si="8"/>
        <v>85471314.03452006</v>
      </c>
      <c r="P24" s="11">
        <f t="shared" si="9"/>
        <v>136.89460395206103</v>
      </c>
      <c r="Q24" s="11">
        <v>197320638.52173</v>
      </c>
      <c r="R24" s="11">
        <v>188473310.56625</v>
      </c>
      <c r="S24" s="11">
        <f t="shared" si="10"/>
        <v>-8847327.95548001</v>
      </c>
      <c r="T24" s="11">
        <f t="shared" si="11"/>
        <v>95.51626833271894</v>
      </c>
      <c r="U24" s="11">
        <f t="shared" si="2"/>
        <v>52383760.33287999</v>
      </c>
      <c r="V24" s="11">
        <f t="shared" si="12"/>
        <v>143562272.38307002</v>
      </c>
      <c r="W24" s="11">
        <f t="shared" si="13"/>
        <v>274.0587378049673</v>
      </c>
    </row>
    <row r="25" spans="1:23" s="4" customFormat="1" ht="15.75">
      <c r="A25" s="2" t="s">
        <v>93</v>
      </c>
      <c r="B25" s="12">
        <f>SUM(B7:B24)</f>
        <v>452545247.5503</v>
      </c>
      <c r="C25" s="12">
        <f>SUM(C7:C24)</f>
        <v>565543361.25336</v>
      </c>
      <c r="D25" s="12">
        <f>SUM(D7:D24)</f>
        <v>112998113.70306003</v>
      </c>
      <c r="E25" s="11">
        <f t="shared" si="4"/>
        <v>124.96946201838091</v>
      </c>
      <c r="F25" s="12">
        <f>SUM(F7:F24)</f>
        <v>74383109.54688999</v>
      </c>
      <c r="G25" s="12">
        <f>SUM(G7:G24)</f>
        <v>65991679.80196999</v>
      </c>
      <c r="H25" s="11">
        <f t="shared" si="5"/>
        <v>-8391429.74492</v>
      </c>
      <c r="I25" s="11">
        <f t="shared" si="6"/>
        <v>88.71863545899467</v>
      </c>
      <c r="J25" s="11">
        <f t="shared" si="0"/>
        <v>16.43661268117115</v>
      </c>
      <c r="K25" s="11">
        <f t="shared" si="0"/>
        <v>11.668721502754254</v>
      </c>
      <c r="L25" s="12">
        <f>SUM(L7:L24)</f>
        <v>-126.68794224441098</v>
      </c>
      <c r="M25" s="12">
        <f>SUM(M7:M24)</f>
        <v>378162138.00341</v>
      </c>
      <c r="N25" s="12">
        <f>SUM(N7:N24)</f>
        <v>499551681.4513901</v>
      </c>
      <c r="O25" s="11">
        <f t="shared" si="8"/>
        <v>121389543.4479801</v>
      </c>
      <c r="P25" s="11">
        <f t="shared" si="9"/>
        <v>132.09986702764132</v>
      </c>
      <c r="Q25" s="12">
        <f>SUM(Q7:Q24)</f>
        <v>363557236.08061004</v>
      </c>
      <c r="R25" s="12">
        <f>SUM(R7:R24)</f>
        <v>373138419.05419004</v>
      </c>
      <c r="S25" s="11">
        <f t="shared" si="10"/>
        <v>9581182.973580003</v>
      </c>
      <c r="T25" s="11">
        <f t="shared" si="11"/>
        <v>102.63539878256078</v>
      </c>
      <c r="U25" s="12">
        <f>SUM(U7:U24)</f>
        <v>88988011.46969</v>
      </c>
      <c r="V25" s="12">
        <f>SUM(V7:V24)</f>
        <v>192404942.19917002</v>
      </c>
      <c r="W25" s="11">
        <f t="shared" si="13"/>
        <v>216.21445295999746</v>
      </c>
    </row>
    <row r="26" spans="1:23" s="4" customFormat="1" ht="15.75">
      <c r="A26" s="7" t="s">
        <v>113</v>
      </c>
      <c r="B26" s="12"/>
      <c r="C26" s="12"/>
      <c r="D26" s="11"/>
      <c r="E26" s="11"/>
      <c r="F26" s="12"/>
      <c r="G26" s="12"/>
      <c r="H26" s="11"/>
      <c r="I26" s="11"/>
      <c r="J26" s="11"/>
      <c r="K26" s="11"/>
      <c r="L26" s="11"/>
      <c r="M26" s="12"/>
      <c r="N26" s="11"/>
      <c r="O26" s="11"/>
      <c r="P26" s="11"/>
      <c r="Q26" s="12"/>
      <c r="R26" s="12"/>
      <c r="S26" s="11"/>
      <c r="T26" s="11"/>
      <c r="U26" s="12"/>
      <c r="V26" s="12"/>
      <c r="W26" s="11"/>
    </row>
    <row r="27" spans="1:23" ht="15.75">
      <c r="A27" s="8" t="s">
        <v>20</v>
      </c>
      <c r="B27" s="11">
        <v>6248823.01682</v>
      </c>
      <c r="C27" s="11">
        <v>7521279.10116</v>
      </c>
      <c r="D27" s="11">
        <f t="shared" si="3"/>
        <v>1272456.0843400005</v>
      </c>
      <c r="E27" s="11">
        <f t="shared" si="4"/>
        <v>120.363132079672</v>
      </c>
      <c r="F27" s="11">
        <v>2225244.8536799997</v>
      </c>
      <c r="G27" s="11">
        <v>2160567.65943</v>
      </c>
      <c r="H27" s="11">
        <f t="shared" si="5"/>
        <v>-64677.19424999971</v>
      </c>
      <c r="I27" s="11">
        <f t="shared" si="6"/>
        <v>97.09347966166331</v>
      </c>
      <c r="J27" s="11">
        <f t="shared" si="0"/>
        <v>35.610623755710364</v>
      </c>
      <c r="K27" s="11">
        <f t="shared" si="0"/>
        <v>28.7260668081946</v>
      </c>
      <c r="L27" s="11">
        <f t="shared" si="7"/>
        <v>-6.884556947515765</v>
      </c>
      <c r="M27" s="11">
        <f aca="true" t="shared" si="14" ref="M27:M37">B27-F27</f>
        <v>4023578.16314</v>
      </c>
      <c r="N27" s="11">
        <f aca="true" t="shared" si="15" ref="N27:N89">C27-G27</f>
        <v>5360711.44173</v>
      </c>
      <c r="O27" s="11">
        <f t="shared" si="8"/>
        <v>1337133.2785900002</v>
      </c>
      <c r="P27" s="11">
        <f t="shared" si="9"/>
        <v>133.2324419801131</v>
      </c>
      <c r="Q27" s="11">
        <v>6179284.51776</v>
      </c>
      <c r="R27" s="11">
        <v>7214748.9021000005</v>
      </c>
      <c r="S27" s="11">
        <f t="shared" si="10"/>
        <v>1035464.3843400003</v>
      </c>
      <c r="T27" s="11">
        <f t="shared" si="11"/>
        <v>116.75702715037562</v>
      </c>
      <c r="U27" s="11">
        <f aca="true" t="shared" si="16" ref="U27:V90">B27-Q27</f>
        <v>69538.49905999936</v>
      </c>
      <c r="V27" s="11">
        <f t="shared" si="12"/>
        <v>306530.19905999955</v>
      </c>
      <c r="W27" s="11">
        <f t="shared" si="13"/>
        <v>440.8064643378605</v>
      </c>
    </row>
    <row r="28" spans="1:23" ht="15.75">
      <c r="A28" s="8" t="s">
        <v>21</v>
      </c>
      <c r="B28" s="11">
        <v>10200785.45432</v>
      </c>
      <c r="C28" s="11">
        <v>12326325.668979999</v>
      </c>
      <c r="D28" s="11">
        <f t="shared" si="3"/>
        <v>2125540.214659998</v>
      </c>
      <c r="E28" s="11">
        <f t="shared" si="4"/>
        <v>120.83702499359829</v>
      </c>
      <c r="F28" s="11">
        <v>2399785.628</v>
      </c>
      <c r="G28" s="11">
        <v>1998201.73822</v>
      </c>
      <c r="H28" s="11">
        <f t="shared" si="5"/>
        <v>-401583.8897800001</v>
      </c>
      <c r="I28" s="11">
        <f t="shared" si="6"/>
        <v>83.26584320305797</v>
      </c>
      <c r="J28" s="11">
        <f t="shared" si="0"/>
        <v>23.525498489762846</v>
      </c>
      <c r="K28" s="11">
        <f t="shared" si="0"/>
        <v>16.21084654000831</v>
      </c>
      <c r="L28" s="11">
        <f t="shared" si="7"/>
        <v>-7.314651949754538</v>
      </c>
      <c r="M28" s="11">
        <f t="shared" si="14"/>
        <v>7800999.82632</v>
      </c>
      <c r="N28" s="11">
        <f t="shared" si="15"/>
        <v>10328123.930759998</v>
      </c>
      <c r="O28" s="11">
        <f t="shared" si="8"/>
        <v>2527124.104439998</v>
      </c>
      <c r="P28" s="11">
        <f t="shared" si="9"/>
        <v>132.3948745122858</v>
      </c>
      <c r="Q28" s="11">
        <v>9158021.23994</v>
      </c>
      <c r="R28" s="11">
        <v>10401712.889309999</v>
      </c>
      <c r="S28" s="11">
        <f t="shared" si="10"/>
        <v>1243691.649369998</v>
      </c>
      <c r="T28" s="11">
        <f t="shared" si="11"/>
        <v>113.58035340588646</v>
      </c>
      <c r="U28" s="11">
        <f t="shared" si="16"/>
        <v>1042764.2143799998</v>
      </c>
      <c r="V28" s="11">
        <f t="shared" si="12"/>
        <v>1924612.77967</v>
      </c>
      <c r="W28" s="11">
        <f t="shared" si="13"/>
        <v>184.5683571730858</v>
      </c>
    </row>
    <row r="29" spans="1:23" ht="15.75">
      <c r="A29" s="8" t="s">
        <v>22</v>
      </c>
      <c r="B29" s="11">
        <v>12157527.8417</v>
      </c>
      <c r="C29" s="11">
        <v>14794055.26554</v>
      </c>
      <c r="D29" s="11">
        <f t="shared" si="3"/>
        <v>2636527.4238399994</v>
      </c>
      <c r="E29" s="11">
        <f t="shared" si="4"/>
        <v>121.68637784070523</v>
      </c>
      <c r="F29" s="11">
        <v>4953689.33929</v>
      </c>
      <c r="G29" s="11">
        <v>5153449.25308</v>
      </c>
      <c r="H29" s="11">
        <f t="shared" si="5"/>
        <v>199759.9137900006</v>
      </c>
      <c r="I29" s="11">
        <f t="shared" si="6"/>
        <v>104.03254827075273</v>
      </c>
      <c r="J29" s="11">
        <f t="shared" si="0"/>
        <v>40.74586053834872</v>
      </c>
      <c r="K29" s="11">
        <f t="shared" si="0"/>
        <v>34.83459511662094</v>
      </c>
      <c r="L29" s="11">
        <f t="shared" si="7"/>
        <v>-5.911265421727784</v>
      </c>
      <c r="M29" s="11">
        <f t="shared" si="14"/>
        <v>7203838.502410001</v>
      </c>
      <c r="N29" s="11">
        <f t="shared" si="15"/>
        <v>9640606.01246</v>
      </c>
      <c r="O29" s="11">
        <f t="shared" si="8"/>
        <v>2436767.5100499997</v>
      </c>
      <c r="P29" s="11">
        <f t="shared" si="9"/>
        <v>133.82595971904138</v>
      </c>
      <c r="Q29" s="11">
        <v>10752536.31804</v>
      </c>
      <c r="R29" s="11">
        <v>12660528.202610001</v>
      </c>
      <c r="S29" s="11">
        <f t="shared" si="10"/>
        <v>1907991.8845700007</v>
      </c>
      <c r="T29" s="11">
        <f t="shared" si="11"/>
        <v>117.74457512288407</v>
      </c>
      <c r="U29" s="11">
        <f t="shared" si="16"/>
        <v>1404991.5236600004</v>
      </c>
      <c r="V29" s="11">
        <f t="shared" si="12"/>
        <v>2133527.062929999</v>
      </c>
      <c r="W29" s="11">
        <f t="shared" si="13"/>
        <v>151.85337612373382</v>
      </c>
    </row>
    <row r="30" spans="1:23" ht="15.75">
      <c r="A30" s="8" t="s">
        <v>23</v>
      </c>
      <c r="B30" s="11">
        <v>8948322.45225</v>
      </c>
      <c r="C30" s="11">
        <v>10368153.150120001</v>
      </c>
      <c r="D30" s="11">
        <f t="shared" si="3"/>
        <v>1419830.6978700012</v>
      </c>
      <c r="E30" s="11">
        <f t="shared" si="4"/>
        <v>115.8670041837059</v>
      </c>
      <c r="F30" s="11">
        <v>2011652.82784</v>
      </c>
      <c r="G30" s="11">
        <v>2095943.45134</v>
      </c>
      <c r="H30" s="11">
        <f t="shared" si="5"/>
        <v>84290.62349999999</v>
      </c>
      <c r="I30" s="11">
        <f t="shared" si="6"/>
        <v>104.19011781424065</v>
      </c>
      <c r="J30" s="11">
        <f t="shared" si="0"/>
        <v>22.480781605430213</v>
      </c>
      <c r="K30" s="11">
        <f t="shared" si="0"/>
        <v>20.21520536003793</v>
      </c>
      <c r="L30" s="11">
        <f t="shared" si="7"/>
        <v>-2.265576245392282</v>
      </c>
      <c r="M30" s="11">
        <f t="shared" si="14"/>
        <v>6936669.62441</v>
      </c>
      <c r="N30" s="11">
        <f t="shared" si="15"/>
        <v>8272209.698780001</v>
      </c>
      <c r="O30" s="11">
        <f t="shared" si="8"/>
        <v>1335540.0743700014</v>
      </c>
      <c r="P30" s="11">
        <f t="shared" si="9"/>
        <v>119.25333260315965</v>
      </c>
      <c r="Q30" s="11">
        <v>9201106.733930001</v>
      </c>
      <c r="R30" s="11">
        <v>10316545.53394</v>
      </c>
      <c r="S30" s="11">
        <f t="shared" si="10"/>
        <v>1115438.8000099994</v>
      </c>
      <c r="T30" s="11">
        <f t="shared" si="11"/>
        <v>112.1228764350348</v>
      </c>
      <c r="U30" s="11">
        <f t="shared" si="16"/>
        <v>-252784.28168000095</v>
      </c>
      <c r="V30" s="11">
        <f t="shared" si="12"/>
        <v>51607.61618000083</v>
      </c>
      <c r="W30" s="11">
        <f t="shared" si="13"/>
        <v>-20.415674517821007</v>
      </c>
    </row>
    <row r="31" spans="1:23" ht="15.75">
      <c r="A31" s="8" t="s">
        <v>24</v>
      </c>
      <c r="B31" s="11">
        <v>7652307.81993</v>
      </c>
      <c r="C31" s="11">
        <v>8674615.42801</v>
      </c>
      <c r="D31" s="11">
        <f t="shared" si="3"/>
        <v>1022307.6080799997</v>
      </c>
      <c r="E31" s="11">
        <f t="shared" si="4"/>
        <v>113.3594679165605</v>
      </c>
      <c r="F31" s="11">
        <v>2829962.20842</v>
      </c>
      <c r="G31" s="11">
        <v>2506814.0535399998</v>
      </c>
      <c r="H31" s="11">
        <f t="shared" si="5"/>
        <v>-323148.1548800003</v>
      </c>
      <c r="I31" s="11">
        <f t="shared" si="6"/>
        <v>88.58118479750237</v>
      </c>
      <c r="J31" s="11">
        <f t="shared" si="0"/>
        <v>36.98181352623485</v>
      </c>
      <c r="K31" s="11">
        <f t="shared" si="0"/>
        <v>28.898273062867936</v>
      </c>
      <c r="L31" s="11">
        <f t="shared" si="7"/>
        <v>-8.083540463366916</v>
      </c>
      <c r="M31" s="11">
        <f t="shared" si="14"/>
        <v>4822345.61151</v>
      </c>
      <c r="N31" s="11">
        <f t="shared" si="15"/>
        <v>6167801.37447</v>
      </c>
      <c r="O31" s="11">
        <f t="shared" si="8"/>
        <v>1345455.76296</v>
      </c>
      <c r="P31" s="11">
        <f t="shared" si="9"/>
        <v>127.90044246825983</v>
      </c>
      <c r="Q31" s="11">
        <v>6166271.21422</v>
      </c>
      <c r="R31" s="11">
        <v>7049888.85179</v>
      </c>
      <c r="S31" s="11">
        <f t="shared" si="10"/>
        <v>883617.6375699993</v>
      </c>
      <c r="T31" s="11">
        <f t="shared" si="11"/>
        <v>114.32985359989185</v>
      </c>
      <c r="U31" s="11">
        <f t="shared" si="16"/>
        <v>1486036.6057099998</v>
      </c>
      <c r="V31" s="11">
        <f t="shared" si="12"/>
        <v>1624726.5762200002</v>
      </c>
      <c r="W31" s="11">
        <f t="shared" si="13"/>
        <v>109.33287712947939</v>
      </c>
    </row>
    <row r="32" spans="1:23" ht="15.75">
      <c r="A32" s="8" t="s">
        <v>25</v>
      </c>
      <c r="B32" s="11">
        <v>15102902.80961</v>
      </c>
      <c r="C32" s="11">
        <v>17071014.09767</v>
      </c>
      <c r="D32" s="11">
        <f t="shared" si="3"/>
        <v>1968111.2880600002</v>
      </c>
      <c r="E32" s="11">
        <f t="shared" si="4"/>
        <v>113.0313444565616</v>
      </c>
      <c r="F32" s="11">
        <v>3231202.8024</v>
      </c>
      <c r="G32" s="11">
        <v>2489537.1632600003</v>
      </c>
      <c r="H32" s="11">
        <f t="shared" si="5"/>
        <v>-741665.6391399996</v>
      </c>
      <c r="I32" s="11">
        <f t="shared" si="6"/>
        <v>77.04676293951212</v>
      </c>
      <c r="J32" s="11">
        <f t="shared" si="0"/>
        <v>21.394581181731372</v>
      </c>
      <c r="K32" s="11">
        <f t="shared" si="0"/>
        <v>14.58341694884895</v>
      </c>
      <c r="L32" s="11">
        <f t="shared" si="7"/>
        <v>-6.8111642328824225</v>
      </c>
      <c r="M32" s="11">
        <f t="shared" si="14"/>
        <v>11871700.00721</v>
      </c>
      <c r="N32" s="11">
        <f t="shared" si="15"/>
        <v>14581476.93441</v>
      </c>
      <c r="O32" s="11">
        <f t="shared" si="8"/>
        <v>2709776.9272000007</v>
      </c>
      <c r="P32" s="11">
        <f t="shared" si="9"/>
        <v>122.82551720102666</v>
      </c>
      <c r="Q32" s="11">
        <v>11181960.47498</v>
      </c>
      <c r="R32" s="11">
        <v>11918796.41818</v>
      </c>
      <c r="S32" s="11">
        <f t="shared" si="10"/>
        <v>736835.9431999996</v>
      </c>
      <c r="T32" s="11">
        <f t="shared" si="11"/>
        <v>106.58950588180574</v>
      </c>
      <c r="U32" s="11">
        <f t="shared" si="16"/>
        <v>3920942.3346299995</v>
      </c>
      <c r="V32" s="11">
        <f t="shared" si="12"/>
        <v>5152217.67949</v>
      </c>
      <c r="W32" s="11">
        <f t="shared" si="13"/>
        <v>131.40253642562664</v>
      </c>
    </row>
    <row r="33" spans="1:23" ht="15.75">
      <c r="A33" s="8" t="s">
        <v>26</v>
      </c>
      <c r="B33" s="11">
        <v>9239480.00588</v>
      </c>
      <c r="C33" s="11">
        <v>11888587.83289</v>
      </c>
      <c r="D33" s="11">
        <f t="shared" si="3"/>
        <v>2649107.82701</v>
      </c>
      <c r="E33" s="11">
        <f t="shared" si="4"/>
        <v>128.67161166347142</v>
      </c>
      <c r="F33" s="11">
        <v>2080094.47403</v>
      </c>
      <c r="G33" s="11">
        <v>2215010.58536</v>
      </c>
      <c r="H33" s="11">
        <f t="shared" si="5"/>
        <v>134916.11132999999</v>
      </c>
      <c r="I33" s="11">
        <f t="shared" si="6"/>
        <v>106.48605690820436</v>
      </c>
      <c r="J33" s="11">
        <f t="shared" si="0"/>
        <v>22.51311191437428</v>
      </c>
      <c r="K33" s="11">
        <f t="shared" si="0"/>
        <v>18.63140195029835</v>
      </c>
      <c r="L33" s="11">
        <f t="shared" si="7"/>
        <v>-3.881709964075931</v>
      </c>
      <c r="M33" s="11">
        <f t="shared" si="14"/>
        <v>7159385.53185</v>
      </c>
      <c r="N33" s="11">
        <f t="shared" si="15"/>
        <v>9673577.24753</v>
      </c>
      <c r="O33" s="11">
        <f t="shared" si="8"/>
        <v>2514191.7156800004</v>
      </c>
      <c r="P33" s="11">
        <f t="shared" si="9"/>
        <v>135.11742319917124</v>
      </c>
      <c r="Q33" s="11">
        <v>8310836.32107</v>
      </c>
      <c r="R33" s="11">
        <v>8881354.70722</v>
      </c>
      <c r="S33" s="11">
        <f t="shared" si="10"/>
        <v>570518.3861499997</v>
      </c>
      <c r="T33" s="11">
        <f t="shared" si="11"/>
        <v>106.8647530057065</v>
      </c>
      <c r="U33" s="11">
        <f t="shared" si="16"/>
        <v>928643.6848100005</v>
      </c>
      <c r="V33" s="11">
        <f t="shared" si="12"/>
        <v>3007233.125670001</v>
      </c>
      <c r="W33" s="11">
        <f t="shared" si="13"/>
        <v>323.83067637888234</v>
      </c>
    </row>
    <row r="34" spans="1:23" ht="15.75">
      <c r="A34" s="8" t="s">
        <v>27</v>
      </c>
      <c r="B34" s="11">
        <v>4746978.127470001</v>
      </c>
      <c r="C34" s="11">
        <v>5562544.666189999</v>
      </c>
      <c r="D34" s="11">
        <f t="shared" si="3"/>
        <v>815566.5387199987</v>
      </c>
      <c r="E34" s="11">
        <f t="shared" si="4"/>
        <v>117.18075198199136</v>
      </c>
      <c r="F34" s="11">
        <v>1349013.80745</v>
      </c>
      <c r="G34" s="11">
        <v>1382346.50422</v>
      </c>
      <c r="H34" s="11">
        <f t="shared" si="5"/>
        <v>33332.69677000004</v>
      </c>
      <c r="I34" s="11">
        <f t="shared" si="6"/>
        <v>102.47089366957687</v>
      </c>
      <c r="J34" s="11">
        <f t="shared" si="0"/>
        <v>28.41836998665474</v>
      </c>
      <c r="K34" s="11">
        <f t="shared" si="0"/>
        <v>24.850973559315655</v>
      </c>
      <c r="L34" s="11">
        <f t="shared" si="7"/>
        <v>-3.5673964273390837</v>
      </c>
      <c r="M34" s="11">
        <f t="shared" si="14"/>
        <v>3397964.3200200005</v>
      </c>
      <c r="N34" s="11">
        <f t="shared" si="15"/>
        <v>4180198.1619699993</v>
      </c>
      <c r="O34" s="11">
        <f t="shared" si="8"/>
        <v>782233.8419499989</v>
      </c>
      <c r="P34" s="11">
        <f t="shared" si="9"/>
        <v>123.02066085100607</v>
      </c>
      <c r="Q34" s="11">
        <v>4493892.60946</v>
      </c>
      <c r="R34" s="11">
        <v>4973420.55112</v>
      </c>
      <c r="S34" s="11">
        <f t="shared" si="10"/>
        <v>479527.94166</v>
      </c>
      <c r="T34" s="11">
        <f t="shared" si="11"/>
        <v>110.67065867685746</v>
      </c>
      <c r="U34" s="11">
        <f t="shared" si="16"/>
        <v>253085.5180100007</v>
      </c>
      <c r="V34" s="11">
        <f t="shared" si="12"/>
        <v>589124.1150699994</v>
      </c>
      <c r="W34" s="11">
        <f t="shared" si="13"/>
        <v>232.77669923678528</v>
      </c>
    </row>
    <row r="35" spans="1:23" ht="15.75">
      <c r="A35" s="8" t="s">
        <v>28</v>
      </c>
      <c r="B35" s="11">
        <v>5127731.13989</v>
      </c>
      <c r="C35" s="11">
        <v>5323299.01071</v>
      </c>
      <c r="D35" s="11">
        <f t="shared" si="3"/>
        <v>195567.87081999984</v>
      </c>
      <c r="E35" s="11">
        <f t="shared" si="4"/>
        <v>103.81392599347936</v>
      </c>
      <c r="F35" s="11">
        <v>2394068.27742</v>
      </c>
      <c r="G35" s="11">
        <v>1959987.52008</v>
      </c>
      <c r="H35" s="11">
        <f t="shared" si="5"/>
        <v>-434080.75734000024</v>
      </c>
      <c r="I35" s="11">
        <f t="shared" si="6"/>
        <v>81.86848882155553</v>
      </c>
      <c r="J35" s="11">
        <f t="shared" si="0"/>
        <v>46.68864673492529</v>
      </c>
      <c r="K35" s="11">
        <f t="shared" si="0"/>
        <v>36.819038647588286</v>
      </c>
      <c r="L35" s="11">
        <f t="shared" si="7"/>
        <v>-9.869608087337006</v>
      </c>
      <c r="M35" s="11">
        <f t="shared" si="14"/>
        <v>2733662.86247</v>
      </c>
      <c r="N35" s="11">
        <f t="shared" si="15"/>
        <v>3363311.49063</v>
      </c>
      <c r="O35" s="11">
        <f t="shared" si="8"/>
        <v>629648.6281599998</v>
      </c>
      <c r="P35" s="11">
        <f t="shared" si="9"/>
        <v>123.03314855699072</v>
      </c>
      <c r="Q35" s="11">
        <v>4016256.2813000004</v>
      </c>
      <c r="R35" s="11">
        <v>4439853.933560001</v>
      </c>
      <c r="S35" s="11">
        <f t="shared" si="10"/>
        <v>423597.65226000035</v>
      </c>
      <c r="T35" s="11">
        <f t="shared" si="11"/>
        <v>110.54707724286182</v>
      </c>
      <c r="U35" s="11">
        <f t="shared" si="16"/>
        <v>1111474.8585899998</v>
      </c>
      <c r="V35" s="11">
        <f t="shared" si="12"/>
        <v>883445.0771499993</v>
      </c>
      <c r="W35" s="11">
        <f t="shared" si="13"/>
        <v>79.48403603755143</v>
      </c>
    </row>
    <row r="36" spans="1:23" ht="15.75">
      <c r="A36" s="8" t="s">
        <v>29</v>
      </c>
      <c r="B36" s="11">
        <v>81059091.40835</v>
      </c>
      <c r="C36" s="11">
        <v>90263435.11053999</v>
      </c>
      <c r="D36" s="11">
        <f t="shared" si="3"/>
        <v>9204343.702189982</v>
      </c>
      <c r="E36" s="11">
        <f t="shared" si="4"/>
        <v>111.35510347114726</v>
      </c>
      <c r="F36" s="11">
        <v>12319474.29618</v>
      </c>
      <c r="G36" s="11">
        <v>6386321.8088299995</v>
      </c>
      <c r="H36" s="11">
        <f t="shared" si="5"/>
        <v>-5933152.487350001</v>
      </c>
      <c r="I36" s="11">
        <f t="shared" si="6"/>
        <v>51.839239689069025</v>
      </c>
      <c r="J36" s="11">
        <f t="shared" si="0"/>
        <v>15.198140124860757</v>
      </c>
      <c r="K36" s="11">
        <f t="shared" si="0"/>
        <v>7.075203598233405</v>
      </c>
      <c r="L36" s="11">
        <f t="shared" si="7"/>
        <v>-8.122936526627353</v>
      </c>
      <c r="M36" s="11">
        <f t="shared" si="14"/>
        <v>68739617.11217001</v>
      </c>
      <c r="N36" s="11">
        <f t="shared" si="15"/>
        <v>83877113.30171</v>
      </c>
      <c r="O36" s="11">
        <f t="shared" si="8"/>
        <v>15137496.189539984</v>
      </c>
      <c r="P36" s="11">
        <f t="shared" si="9"/>
        <v>122.02150204712147</v>
      </c>
      <c r="Q36" s="11">
        <v>55595221.97232</v>
      </c>
      <c r="R36" s="11">
        <v>68778653.66939999</v>
      </c>
      <c r="S36" s="11">
        <f t="shared" si="10"/>
        <v>13183431.697079994</v>
      </c>
      <c r="T36" s="11">
        <f t="shared" si="11"/>
        <v>123.71324590383652</v>
      </c>
      <c r="U36" s="11">
        <f t="shared" si="16"/>
        <v>25463869.436030008</v>
      </c>
      <c r="V36" s="11">
        <f t="shared" si="12"/>
        <v>21484781.441139996</v>
      </c>
      <c r="W36" s="11">
        <f t="shared" si="13"/>
        <v>84.37359253319208</v>
      </c>
    </row>
    <row r="37" spans="1:23" ht="15.75">
      <c r="A37" s="8" t="s">
        <v>30</v>
      </c>
      <c r="B37" s="11">
        <v>2566677.44211</v>
      </c>
      <c r="C37" s="11">
        <v>3308215.3656599997</v>
      </c>
      <c r="D37" s="11">
        <f t="shared" si="3"/>
        <v>741537.9235499995</v>
      </c>
      <c r="E37" s="11">
        <f t="shared" si="4"/>
        <v>128.89096663975042</v>
      </c>
      <c r="F37" s="11">
        <v>518080.49816</v>
      </c>
      <c r="G37" s="11">
        <v>696509.11126</v>
      </c>
      <c r="H37" s="11">
        <f t="shared" si="5"/>
        <v>178428.61310000002</v>
      </c>
      <c r="I37" s="11">
        <f t="shared" si="6"/>
        <v>134.44032611412743</v>
      </c>
      <c r="J37" s="11">
        <f t="shared" si="0"/>
        <v>20.18486973314805</v>
      </c>
      <c r="K37" s="11">
        <f t="shared" si="0"/>
        <v>21.053922863968204</v>
      </c>
      <c r="L37" s="11">
        <f t="shared" si="7"/>
        <v>0.8690531308201521</v>
      </c>
      <c r="M37" s="11">
        <f t="shared" si="14"/>
        <v>2048596.9439500002</v>
      </c>
      <c r="N37" s="11">
        <f t="shared" si="15"/>
        <v>2611706.2543999995</v>
      </c>
      <c r="O37" s="11">
        <f t="shared" si="8"/>
        <v>563109.3104499993</v>
      </c>
      <c r="P37" s="11">
        <f t="shared" si="9"/>
        <v>127.48755982053946</v>
      </c>
      <c r="Q37" s="11">
        <v>1441900.80105</v>
      </c>
      <c r="R37" s="11">
        <v>1489462.39078</v>
      </c>
      <c r="S37" s="11">
        <f t="shared" si="10"/>
        <v>47561.58973000012</v>
      </c>
      <c r="T37" s="11">
        <f t="shared" si="11"/>
        <v>103.29853410826637</v>
      </c>
      <c r="U37" s="11">
        <f t="shared" si="16"/>
        <v>1124776.6410600003</v>
      </c>
      <c r="V37" s="11">
        <f t="shared" si="12"/>
        <v>1818752.9748799996</v>
      </c>
      <c r="W37" s="11">
        <f t="shared" si="13"/>
        <v>161.69903503383475</v>
      </c>
    </row>
    <row r="38" spans="1:23" s="4" customFormat="1" ht="15.75">
      <c r="A38" s="2" t="s">
        <v>114</v>
      </c>
      <c r="B38" s="12">
        <f aca="true" t="shared" si="17" ref="B38:R38">SUM(B27:B37)</f>
        <v>163050627.51833004</v>
      </c>
      <c r="C38" s="12">
        <f t="shared" si="17"/>
        <v>187101524.69747</v>
      </c>
      <c r="D38" s="12">
        <f t="shared" si="17"/>
        <v>24050897.17913998</v>
      </c>
      <c r="E38" s="11">
        <f t="shared" si="4"/>
        <v>114.75057014204756</v>
      </c>
      <c r="F38" s="12">
        <f t="shared" si="17"/>
        <v>36312269.01287</v>
      </c>
      <c r="G38" s="12">
        <f t="shared" si="17"/>
        <v>29044688.84862</v>
      </c>
      <c r="H38" s="11">
        <f t="shared" si="5"/>
        <v>-7267580.164249998</v>
      </c>
      <c r="I38" s="11">
        <f t="shared" si="6"/>
        <v>79.9858825630693</v>
      </c>
      <c r="J38" s="11">
        <f t="shared" si="0"/>
        <v>22.27054845820069</v>
      </c>
      <c r="K38" s="11">
        <f t="shared" si="0"/>
        <v>15.523491267953704</v>
      </c>
      <c r="L38" s="12">
        <f t="shared" si="17"/>
        <v>-61.843353135198925</v>
      </c>
      <c r="M38" s="12">
        <f t="shared" si="17"/>
        <v>126738358.50546001</v>
      </c>
      <c r="N38" s="12">
        <f t="shared" si="17"/>
        <v>158056835.84884998</v>
      </c>
      <c r="O38" s="11">
        <f t="shared" si="8"/>
        <v>31318477.343389973</v>
      </c>
      <c r="P38" s="11">
        <f t="shared" si="9"/>
        <v>124.71112748555974</v>
      </c>
      <c r="Q38" s="12">
        <f t="shared" si="17"/>
        <v>126497288.48407</v>
      </c>
      <c r="R38" s="12">
        <f t="shared" si="17"/>
        <v>148124966.05001</v>
      </c>
      <c r="S38" s="11">
        <f t="shared" si="10"/>
        <v>21627677.565939993</v>
      </c>
      <c r="T38" s="11">
        <f t="shared" si="11"/>
        <v>117.09734479301792</v>
      </c>
      <c r="U38" s="12">
        <f>SUM(U27:U37)</f>
        <v>36553339.03426001</v>
      </c>
      <c r="V38" s="12">
        <f>SUM(V27:V37)</f>
        <v>38976558.64746</v>
      </c>
      <c r="W38" s="11">
        <f t="shared" si="13"/>
        <v>106.6292702040949</v>
      </c>
    </row>
    <row r="39" spans="1:23" s="4" customFormat="1" ht="15.75">
      <c r="A39" s="7" t="s">
        <v>31</v>
      </c>
      <c r="B39" s="12"/>
      <c r="C39" s="12"/>
      <c r="D39" s="11"/>
      <c r="E39" s="11"/>
      <c r="F39" s="12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1"/>
      <c r="T39" s="11"/>
      <c r="U39" s="12"/>
      <c r="V39" s="12"/>
      <c r="W39" s="11"/>
    </row>
    <row r="40" spans="1:23" ht="15.75">
      <c r="A40" s="8" t="s">
        <v>34</v>
      </c>
      <c r="B40" s="11">
        <v>1891589.0736500002</v>
      </c>
      <c r="C40" s="11">
        <v>1793954.04248</v>
      </c>
      <c r="D40" s="11">
        <f t="shared" si="3"/>
        <v>-97635.03117000009</v>
      </c>
      <c r="E40" s="11">
        <f t="shared" si="4"/>
        <v>94.83846504877489</v>
      </c>
      <c r="F40" s="11">
        <v>1307786.4266199998</v>
      </c>
      <c r="G40" s="11">
        <v>1018521.9844500001</v>
      </c>
      <c r="H40" s="11">
        <f t="shared" si="5"/>
        <v>-289264.4421699997</v>
      </c>
      <c r="I40" s="11">
        <f t="shared" si="6"/>
        <v>77.88136990245346</v>
      </c>
      <c r="J40" s="11">
        <f t="shared" si="0"/>
        <v>69.13692010794406</v>
      </c>
      <c r="K40" s="11">
        <f t="shared" si="0"/>
        <v>56.775255125375104</v>
      </c>
      <c r="L40" s="11">
        <f t="shared" si="7"/>
        <v>-12.36166498256896</v>
      </c>
      <c r="M40" s="11">
        <f aca="true" t="shared" si="18" ref="M40:M45">B40-F40</f>
        <v>583802.6470300003</v>
      </c>
      <c r="N40" s="11">
        <f t="shared" si="15"/>
        <v>775432.05803</v>
      </c>
      <c r="O40" s="11">
        <f t="shared" si="8"/>
        <v>191629.4109999996</v>
      </c>
      <c r="P40" s="11">
        <f t="shared" si="9"/>
        <v>132.82434774403347</v>
      </c>
      <c r="Q40" s="11">
        <v>1904524.67771</v>
      </c>
      <c r="R40" s="11">
        <v>1547195.2875</v>
      </c>
      <c r="S40" s="11">
        <f t="shared" si="10"/>
        <v>-357329.39020999987</v>
      </c>
      <c r="T40" s="11">
        <f t="shared" si="11"/>
        <v>81.23787029949895</v>
      </c>
      <c r="U40" s="11">
        <f t="shared" si="16"/>
        <v>-12935.604059999809</v>
      </c>
      <c r="V40" s="11">
        <f t="shared" si="12"/>
        <v>246758.75497999997</v>
      </c>
      <c r="W40" s="11">
        <f t="shared" si="13"/>
        <v>-1907.5935985319854</v>
      </c>
    </row>
    <row r="41" spans="1:23" ht="15.75">
      <c r="A41" s="8" t="s">
        <v>37</v>
      </c>
      <c r="B41" s="11">
        <v>31569249.5077</v>
      </c>
      <c r="C41" s="11">
        <v>35471450.7036</v>
      </c>
      <c r="D41" s="11">
        <f t="shared" si="3"/>
        <v>3902201.195899997</v>
      </c>
      <c r="E41" s="11">
        <f t="shared" si="4"/>
        <v>112.3607664317399</v>
      </c>
      <c r="F41" s="11">
        <v>8520740.91143</v>
      </c>
      <c r="G41" s="11">
        <v>5798139.163720001</v>
      </c>
      <c r="H41" s="11">
        <f t="shared" si="5"/>
        <v>-2722601.747709999</v>
      </c>
      <c r="I41" s="11">
        <f t="shared" si="6"/>
        <v>68.04735907346024</v>
      </c>
      <c r="J41" s="11">
        <f t="shared" si="0"/>
        <v>26.990635014467863</v>
      </c>
      <c r="K41" s="11">
        <f t="shared" si="0"/>
        <v>16.345931865514448</v>
      </c>
      <c r="L41" s="11">
        <f t="shared" si="7"/>
        <v>-10.644703148953415</v>
      </c>
      <c r="M41" s="11">
        <f t="shared" si="18"/>
        <v>23048508.596270002</v>
      </c>
      <c r="N41" s="11">
        <f t="shared" si="15"/>
        <v>29673311.539879996</v>
      </c>
      <c r="O41" s="11">
        <f t="shared" si="8"/>
        <v>6624802.943609994</v>
      </c>
      <c r="P41" s="11">
        <f t="shared" si="9"/>
        <v>128.74287035076145</v>
      </c>
      <c r="Q41" s="11">
        <v>25760624.345200002</v>
      </c>
      <c r="R41" s="11">
        <v>32864979.293470003</v>
      </c>
      <c r="S41" s="11">
        <f t="shared" si="10"/>
        <v>7104354.9482700005</v>
      </c>
      <c r="T41" s="11">
        <f t="shared" si="11"/>
        <v>127.57834923979148</v>
      </c>
      <c r="U41" s="11">
        <f t="shared" si="16"/>
        <v>5808625.162499998</v>
      </c>
      <c r="V41" s="11">
        <f t="shared" si="12"/>
        <v>2606471.410129994</v>
      </c>
      <c r="W41" s="11">
        <f t="shared" si="13"/>
        <v>44.87243258451513</v>
      </c>
    </row>
    <row r="42" spans="1:23" ht="15.75">
      <c r="A42" s="8" t="s">
        <v>39</v>
      </c>
      <c r="B42" s="11">
        <v>6233597.52821</v>
      </c>
      <c r="C42" s="11">
        <v>7337683.94984</v>
      </c>
      <c r="D42" s="11">
        <f t="shared" si="3"/>
        <v>1104086.4216299998</v>
      </c>
      <c r="E42" s="11">
        <f t="shared" si="4"/>
        <v>117.71186568644323</v>
      </c>
      <c r="F42" s="11">
        <v>2382787.25552</v>
      </c>
      <c r="G42" s="11">
        <v>2152135.9588099997</v>
      </c>
      <c r="H42" s="11">
        <f t="shared" si="5"/>
        <v>-230651.29671000037</v>
      </c>
      <c r="I42" s="11">
        <f t="shared" si="6"/>
        <v>90.32010532305517</v>
      </c>
      <c r="J42" s="11">
        <f t="shared" si="0"/>
        <v>38.22491337845846</v>
      </c>
      <c r="K42" s="11">
        <f t="shared" si="0"/>
        <v>29.329908095277496</v>
      </c>
      <c r="L42" s="11">
        <f t="shared" si="7"/>
        <v>-8.895005283180964</v>
      </c>
      <c r="M42" s="11">
        <f t="shared" si="18"/>
        <v>3850810.27269</v>
      </c>
      <c r="N42" s="11">
        <f t="shared" si="15"/>
        <v>5185547.99103</v>
      </c>
      <c r="O42" s="11">
        <f t="shared" si="8"/>
        <v>1334737.7183400001</v>
      </c>
      <c r="P42" s="11">
        <f t="shared" si="9"/>
        <v>134.661217349657</v>
      </c>
      <c r="Q42" s="11">
        <v>5959505.86596</v>
      </c>
      <c r="R42" s="11">
        <v>6316195.33525</v>
      </c>
      <c r="S42" s="11">
        <f t="shared" si="10"/>
        <v>356689.46928999946</v>
      </c>
      <c r="T42" s="11">
        <f t="shared" si="11"/>
        <v>105.9852188639895</v>
      </c>
      <c r="U42" s="11">
        <f t="shared" si="16"/>
        <v>274091.66225000005</v>
      </c>
      <c r="V42" s="11">
        <f t="shared" si="12"/>
        <v>1021488.6145900004</v>
      </c>
      <c r="W42" s="11">
        <f t="shared" si="13"/>
        <v>372.6813892128892</v>
      </c>
    </row>
    <row r="43" spans="1:23" ht="15.75">
      <c r="A43" s="8" t="s">
        <v>40</v>
      </c>
      <c r="B43" s="11">
        <v>14646494.28408</v>
      </c>
      <c r="C43" s="11">
        <v>17174545.23609</v>
      </c>
      <c r="D43" s="11">
        <f t="shared" si="3"/>
        <v>2528050.95201</v>
      </c>
      <c r="E43" s="11">
        <f t="shared" si="4"/>
        <v>117.26045088317048</v>
      </c>
      <c r="F43" s="11">
        <v>3462927.51833</v>
      </c>
      <c r="G43" s="11">
        <v>3965442.7284299997</v>
      </c>
      <c r="H43" s="11">
        <f t="shared" si="5"/>
        <v>502515.2100999998</v>
      </c>
      <c r="I43" s="11">
        <f t="shared" si="6"/>
        <v>114.51128293734368</v>
      </c>
      <c r="J43" s="11">
        <f t="shared" si="0"/>
        <v>23.643388316438475</v>
      </c>
      <c r="K43" s="11">
        <f t="shared" si="0"/>
        <v>23.089069747809997</v>
      </c>
      <c r="L43" s="11">
        <f t="shared" si="7"/>
        <v>-0.554318568628478</v>
      </c>
      <c r="M43" s="11">
        <f t="shared" si="18"/>
        <v>11183566.76575</v>
      </c>
      <c r="N43" s="11">
        <f t="shared" si="15"/>
        <v>13209102.507660002</v>
      </c>
      <c r="O43" s="11">
        <f t="shared" si="8"/>
        <v>2025535.7419100013</v>
      </c>
      <c r="P43" s="11">
        <f t="shared" si="9"/>
        <v>118.1117150220202</v>
      </c>
      <c r="Q43" s="11">
        <v>13571356.273209998</v>
      </c>
      <c r="R43" s="11">
        <v>15989149.59943</v>
      </c>
      <c r="S43" s="11">
        <f t="shared" si="10"/>
        <v>2417793.326220002</v>
      </c>
      <c r="T43" s="11">
        <f t="shared" si="11"/>
        <v>117.81541415276786</v>
      </c>
      <c r="U43" s="11">
        <f t="shared" si="16"/>
        <v>1075138.0108700022</v>
      </c>
      <c r="V43" s="11">
        <f t="shared" si="12"/>
        <v>1185395.6366600003</v>
      </c>
      <c r="W43" s="11">
        <f t="shared" si="13"/>
        <v>110.25520674325126</v>
      </c>
    </row>
    <row r="44" spans="1:23" ht="15.75">
      <c r="A44" s="8" t="s">
        <v>41</v>
      </c>
      <c r="B44" s="11">
        <v>28658428.248069998</v>
      </c>
      <c r="C44" s="11">
        <v>26591144.86188</v>
      </c>
      <c r="D44" s="11">
        <f t="shared" si="3"/>
        <v>-2067283.3861899972</v>
      </c>
      <c r="E44" s="11">
        <f t="shared" si="4"/>
        <v>92.78647325563216</v>
      </c>
      <c r="F44" s="11">
        <v>12239420.13846</v>
      </c>
      <c r="G44" s="11">
        <v>7118392.90292</v>
      </c>
      <c r="H44" s="11">
        <f t="shared" si="5"/>
        <v>-5121027.235539999</v>
      </c>
      <c r="I44" s="11">
        <f t="shared" si="6"/>
        <v>58.15956003137628</v>
      </c>
      <c r="J44" s="11">
        <f t="shared" si="0"/>
        <v>42.70792533531305</v>
      </c>
      <c r="K44" s="11">
        <f t="shared" si="0"/>
        <v>26.769787235165804</v>
      </c>
      <c r="L44" s="11">
        <f t="shared" si="7"/>
        <v>-15.938138100147246</v>
      </c>
      <c r="M44" s="11">
        <f t="shared" si="18"/>
        <v>16419008.109609999</v>
      </c>
      <c r="N44" s="11">
        <f t="shared" si="15"/>
        <v>19472751.95896</v>
      </c>
      <c r="O44" s="11">
        <f t="shared" si="8"/>
        <v>3053743.8493500017</v>
      </c>
      <c r="P44" s="11">
        <f t="shared" si="9"/>
        <v>118.59883270026923</v>
      </c>
      <c r="Q44" s="11">
        <v>20555444.182990003</v>
      </c>
      <c r="R44" s="11">
        <v>22511769.0504</v>
      </c>
      <c r="S44" s="11">
        <f t="shared" si="10"/>
        <v>1956324.8674099967</v>
      </c>
      <c r="T44" s="11">
        <f t="shared" si="11"/>
        <v>109.51730767768517</v>
      </c>
      <c r="U44" s="11">
        <f t="shared" si="16"/>
        <v>8102984.0650799945</v>
      </c>
      <c r="V44" s="11">
        <f t="shared" si="12"/>
        <v>4079375.8114800006</v>
      </c>
      <c r="W44" s="11">
        <f t="shared" si="13"/>
        <v>50.34411741052496</v>
      </c>
    </row>
    <row r="45" spans="1:23" ht="15.75">
      <c r="A45" s="8" t="s">
        <v>42</v>
      </c>
      <c r="B45" s="11">
        <v>3165111.10556</v>
      </c>
      <c r="C45" s="11">
        <v>3116360.42271</v>
      </c>
      <c r="D45" s="11">
        <f t="shared" si="3"/>
        <v>-48750.68284999998</v>
      </c>
      <c r="E45" s="11">
        <f t="shared" si="4"/>
        <v>98.45974813445373</v>
      </c>
      <c r="F45" s="11">
        <v>2178585.8915</v>
      </c>
      <c r="G45" s="11">
        <v>1775004.6346500001</v>
      </c>
      <c r="H45" s="11">
        <f t="shared" si="5"/>
        <v>-403581.2568499998</v>
      </c>
      <c r="I45" s="11">
        <f t="shared" si="6"/>
        <v>81.47508168373724</v>
      </c>
      <c r="J45" s="11">
        <f t="shared" si="0"/>
        <v>68.83126117351715</v>
      </c>
      <c r="K45" s="11">
        <f t="shared" si="0"/>
        <v>56.95761702385017</v>
      </c>
      <c r="L45" s="11">
        <f t="shared" si="7"/>
        <v>-11.87364414966698</v>
      </c>
      <c r="M45" s="11">
        <f t="shared" si="18"/>
        <v>986525.2140600001</v>
      </c>
      <c r="N45" s="11">
        <f t="shared" si="15"/>
        <v>1341355.78806</v>
      </c>
      <c r="O45" s="11">
        <f t="shared" si="8"/>
        <v>354830.5739999998</v>
      </c>
      <c r="P45" s="11">
        <f t="shared" si="9"/>
        <v>135.96771465573704</v>
      </c>
      <c r="Q45" s="11">
        <v>2180018.5064299996</v>
      </c>
      <c r="R45" s="11">
        <v>2486199.3123600003</v>
      </c>
      <c r="S45" s="11">
        <f t="shared" si="10"/>
        <v>306180.80593000073</v>
      </c>
      <c r="T45" s="11">
        <f t="shared" si="11"/>
        <v>114.04487186814771</v>
      </c>
      <c r="U45" s="11">
        <f t="shared" si="16"/>
        <v>985092.5991300005</v>
      </c>
      <c r="V45" s="11">
        <f t="shared" si="12"/>
        <v>630161.1103499997</v>
      </c>
      <c r="W45" s="11">
        <f t="shared" si="13"/>
        <v>63.96973349576843</v>
      </c>
    </row>
    <row r="46" spans="1:23" s="4" customFormat="1" ht="15.75">
      <c r="A46" s="2" t="s">
        <v>93</v>
      </c>
      <c r="B46" s="12">
        <f aca="true" t="shared" si="19" ref="B46:R46">SUM(B40:B45)</f>
        <v>86164469.74727</v>
      </c>
      <c r="C46" s="12">
        <f t="shared" si="19"/>
        <v>91485139.2166</v>
      </c>
      <c r="D46" s="12">
        <f t="shared" si="19"/>
        <v>5320669.46933</v>
      </c>
      <c r="E46" s="11">
        <f t="shared" si="4"/>
        <v>106.17501562411526</v>
      </c>
      <c r="F46" s="12">
        <f t="shared" si="19"/>
        <v>30092248.141859997</v>
      </c>
      <c r="G46" s="12">
        <f t="shared" si="19"/>
        <v>21827637.37298</v>
      </c>
      <c r="H46" s="11">
        <f t="shared" si="5"/>
        <v>-8264610.7688799985</v>
      </c>
      <c r="I46" s="11">
        <f t="shared" si="6"/>
        <v>72.5357483099328</v>
      </c>
      <c r="J46" s="11">
        <f t="shared" si="0"/>
        <v>34.9241958200682</v>
      </c>
      <c r="K46" s="11">
        <f t="shared" si="0"/>
        <v>23.859216436563468</v>
      </c>
      <c r="L46" s="12">
        <f t="shared" si="19"/>
        <v>-60.26747423314604</v>
      </c>
      <c r="M46" s="12">
        <f t="shared" si="19"/>
        <v>56072221.60541</v>
      </c>
      <c r="N46" s="12">
        <f t="shared" si="19"/>
        <v>69657501.84361999</v>
      </c>
      <c r="O46" s="11">
        <f t="shared" si="8"/>
        <v>13585280.238209985</v>
      </c>
      <c r="P46" s="11">
        <f t="shared" si="9"/>
        <v>124.22818259959803</v>
      </c>
      <c r="Q46" s="12">
        <f t="shared" si="19"/>
        <v>69931473.8515</v>
      </c>
      <c r="R46" s="12">
        <f t="shared" si="19"/>
        <v>81715487.87841001</v>
      </c>
      <c r="S46" s="11">
        <f t="shared" si="10"/>
        <v>11784014.026910007</v>
      </c>
      <c r="T46" s="11">
        <f t="shared" si="11"/>
        <v>116.85080176049692</v>
      </c>
      <c r="U46" s="12">
        <f>SUM(U40:U45)</f>
        <v>16232995.895769995</v>
      </c>
      <c r="V46" s="12">
        <f>SUM(V40:V45)</f>
        <v>9769651.338189995</v>
      </c>
      <c r="W46" s="11">
        <f t="shared" si="13"/>
        <v>60.18390813944441</v>
      </c>
    </row>
    <row r="47" spans="1:23" s="4" customFormat="1" ht="15.75">
      <c r="A47" s="7" t="s">
        <v>45</v>
      </c>
      <c r="B47" s="12"/>
      <c r="C47" s="12"/>
      <c r="D47" s="11"/>
      <c r="E47" s="11"/>
      <c r="F47" s="12"/>
      <c r="G47" s="12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  <c r="S47" s="11"/>
      <c r="T47" s="11"/>
      <c r="U47" s="12"/>
      <c r="V47" s="12"/>
      <c r="W47" s="11"/>
    </row>
    <row r="48" spans="1:23" ht="15.75">
      <c r="A48" s="8" t="s">
        <v>46</v>
      </c>
      <c r="B48" s="11">
        <v>25537367.58473</v>
      </c>
      <c r="C48" s="11">
        <v>31816402.93155</v>
      </c>
      <c r="D48" s="11">
        <f t="shared" si="3"/>
        <v>6279035.346820001</v>
      </c>
      <c r="E48" s="11">
        <f t="shared" si="4"/>
        <v>124.58763741402434</v>
      </c>
      <c r="F48" s="11">
        <v>5851822.36921</v>
      </c>
      <c r="G48" s="11">
        <v>6787941.65508</v>
      </c>
      <c r="H48" s="11">
        <f t="shared" si="5"/>
        <v>936119.2858699998</v>
      </c>
      <c r="I48" s="11">
        <f t="shared" si="6"/>
        <v>115.99705573421868</v>
      </c>
      <c r="J48" s="11">
        <f t="shared" si="0"/>
        <v>22.914743854449124</v>
      </c>
      <c r="K48" s="11">
        <f t="shared" si="0"/>
        <v>21.33472369483005</v>
      </c>
      <c r="L48" s="11">
        <f t="shared" si="7"/>
        <v>-1.5800201596190746</v>
      </c>
      <c r="M48" s="11">
        <f aca="true" t="shared" si="20" ref="M48:M61">B48-F48</f>
        <v>19685545.21552</v>
      </c>
      <c r="N48" s="11">
        <f t="shared" si="15"/>
        <v>25028461.276469998</v>
      </c>
      <c r="O48" s="11">
        <f t="shared" si="8"/>
        <v>5342916.06095</v>
      </c>
      <c r="P48" s="11">
        <f t="shared" si="9"/>
        <v>127.14131614062521</v>
      </c>
      <c r="Q48" s="11">
        <v>18601382.92723</v>
      </c>
      <c r="R48" s="11">
        <v>21939229.41954</v>
      </c>
      <c r="S48" s="11">
        <f t="shared" si="10"/>
        <v>3337846.4923099987</v>
      </c>
      <c r="T48" s="11">
        <f t="shared" si="11"/>
        <v>117.94407709022443</v>
      </c>
      <c r="U48" s="11">
        <f t="shared" si="16"/>
        <v>6935984.657499999</v>
      </c>
      <c r="V48" s="11">
        <f t="shared" si="12"/>
        <v>9877173.51201</v>
      </c>
      <c r="W48" s="11">
        <f t="shared" si="13"/>
        <v>142.40477739998522</v>
      </c>
    </row>
    <row r="49" spans="1:23" ht="15.75">
      <c r="A49" s="8" t="s">
        <v>47</v>
      </c>
      <c r="B49" s="11">
        <v>4626221.9368900005</v>
      </c>
      <c r="C49" s="11">
        <v>5268298.7707899995</v>
      </c>
      <c r="D49" s="11">
        <f t="shared" si="3"/>
        <v>642076.833899999</v>
      </c>
      <c r="E49" s="11">
        <f t="shared" si="4"/>
        <v>113.87907546717567</v>
      </c>
      <c r="F49" s="11">
        <v>2507994.41974</v>
      </c>
      <c r="G49" s="11">
        <v>2809424.5182600003</v>
      </c>
      <c r="H49" s="11">
        <f t="shared" si="5"/>
        <v>301430.09852000047</v>
      </c>
      <c r="I49" s="11">
        <f t="shared" si="6"/>
        <v>112.01877070170075</v>
      </c>
      <c r="J49" s="11">
        <f t="shared" si="0"/>
        <v>54.21258326888682</v>
      </c>
      <c r="K49" s="11">
        <f t="shared" si="0"/>
        <v>53.32697784409667</v>
      </c>
      <c r="L49" s="11">
        <f t="shared" si="7"/>
        <v>-0.8856054247901497</v>
      </c>
      <c r="M49" s="11">
        <f t="shared" si="20"/>
        <v>2118227.5171500007</v>
      </c>
      <c r="N49" s="11">
        <f t="shared" si="15"/>
        <v>2458874.2525299992</v>
      </c>
      <c r="O49" s="11">
        <f t="shared" si="8"/>
        <v>340646.7353799986</v>
      </c>
      <c r="P49" s="11">
        <f t="shared" si="9"/>
        <v>116.08168776120549</v>
      </c>
      <c r="Q49" s="11">
        <v>4246015.65516</v>
      </c>
      <c r="R49" s="11">
        <v>4701665.44262</v>
      </c>
      <c r="S49" s="11">
        <f t="shared" si="10"/>
        <v>455649.78746000025</v>
      </c>
      <c r="T49" s="11">
        <f t="shared" si="11"/>
        <v>110.7312319234214</v>
      </c>
      <c r="U49" s="11">
        <f t="shared" si="16"/>
        <v>380206.28173000086</v>
      </c>
      <c r="V49" s="11">
        <f t="shared" si="12"/>
        <v>566633.3281699996</v>
      </c>
      <c r="W49" s="11">
        <f t="shared" si="13"/>
        <v>149.03313159154686</v>
      </c>
    </row>
    <row r="50" spans="1:23" ht="15.75">
      <c r="A50" s="8" t="s">
        <v>48</v>
      </c>
      <c r="B50" s="11">
        <v>4816198.76652</v>
      </c>
      <c r="C50" s="11">
        <v>6577772.87337</v>
      </c>
      <c r="D50" s="11">
        <f t="shared" si="3"/>
        <v>1761574.10685</v>
      </c>
      <c r="E50" s="11">
        <f t="shared" si="4"/>
        <v>136.57602587118402</v>
      </c>
      <c r="F50" s="11">
        <v>2290182.75512</v>
      </c>
      <c r="G50" s="11">
        <v>3252296.02012</v>
      </c>
      <c r="H50" s="11">
        <f t="shared" si="5"/>
        <v>962113.2650000001</v>
      </c>
      <c r="I50" s="11">
        <f t="shared" si="6"/>
        <v>142.0103270295382</v>
      </c>
      <c r="J50" s="11">
        <f t="shared" si="0"/>
        <v>47.551666078241986</v>
      </c>
      <c r="K50" s="11">
        <f t="shared" si="0"/>
        <v>49.44372636043522</v>
      </c>
      <c r="L50" s="11">
        <f t="shared" si="7"/>
        <v>1.8920602821932349</v>
      </c>
      <c r="M50" s="11">
        <f t="shared" si="20"/>
        <v>2526016.0114</v>
      </c>
      <c r="N50" s="11">
        <f t="shared" si="15"/>
        <v>3325476.85325</v>
      </c>
      <c r="O50" s="11">
        <f t="shared" si="8"/>
        <v>799460.84185</v>
      </c>
      <c r="P50" s="11">
        <f t="shared" si="9"/>
        <v>131.64908053796987</v>
      </c>
      <c r="Q50" s="11">
        <v>4489034.49583</v>
      </c>
      <c r="R50" s="11">
        <v>6174810.37482</v>
      </c>
      <c r="S50" s="11">
        <f t="shared" si="10"/>
        <v>1685775.8789899992</v>
      </c>
      <c r="T50" s="11">
        <f t="shared" si="11"/>
        <v>137.55319502570023</v>
      </c>
      <c r="U50" s="11">
        <f t="shared" si="16"/>
        <v>327164.2706899997</v>
      </c>
      <c r="V50" s="11">
        <f t="shared" si="12"/>
        <v>402962.4985500006</v>
      </c>
      <c r="W50" s="11">
        <f t="shared" si="13"/>
        <v>123.16824746789743</v>
      </c>
    </row>
    <row r="51" spans="1:23" ht="15.75">
      <c r="A51" s="8" t="s">
        <v>49</v>
      </c>
      <c r="B51" s="11">
        <v>41387212.676690005</v>
      </c>
      <c r="C51" s="11">
        <v>52178410.087160006</v>
      </c>
      <c r="D51" s="11">
        <f t="shared" si="3"/>
        <v>10791197.410470001</v>
      </c>
      <c r="E51" s="11">
        <f t="shared" si="4"/>
        <v>126.07374769296264</v>
      </c>
      <c r="F51" s="11">
        <v>20278721.30896</v>
      </c>
      <c r="G51" s="11">
        <v>22521411.676009998</v>
      </c>
      <c r="H51" s="11">
        <f t="shared" si="5"/>
        <v>2242690.3670499995</v>
      </c>
      <c r="I51" s="11">
        <f t="shared" si="6"/>
        <v>111.0593283120819</v>
      </c>
      <c r="J51" s="11">
        <f t="shared" si="0"/>
        <v>48.997552619389914</v>
      </c>
      <c r="K51" s="11">
        <f t="shared" si="0"/>
        <v>43.16231874139078</v>
      </c>
      <c r="L51" s="11">
        <f t="shared" si="7"/>
        <v>-5.835233877999137</v>
      </c>
      <c r="M51" s="11">
        <f t="shared" si="20"/>
        <v>21108491.367730007</v>
      </c>
      <c r="N51" s="11">
        <f t="shared" si="15"/>
        <v>29656998.41115001</v>
      </c>
      <c r="O51" s="11">
        <f t="shared" si="8"/>
        <v>8548507.043420002</v>
      </c>
      <c r="P51" s="11">
        <f t="shared" si="9"/>
        <v>140.49795361732336</v>
      </c>
      <c r="Q51" s="11">
        <v>35837826.71362</v>
      </c>
      <c r="R51" s="11">
        <v>41126446.49611</v>
      </c>
      <c r="S51" s="11">
        <f t="shared" si="10"/>
        <v>5288619.78249</v>
      </c>
      <c r="T51" s="11">
        <f t="shared" si="11"/>
        <v>114.75708843828994</v>
      </c>
      <c r="U51" s="11">
        <f t="shared" si="16"/>
        <v>5549385.963070005</v>
      </c>
      <c r="V51" s="11">
        <f t="shared" si="12"/>
        <v>11051963.591050006</v>
      </c>
      <c r="W51" s="11">
        <f t="shared" si="13"/>
        <v>199.15651325387162</v>
      </c>
    </row>
    <row r="52" spans="1:23" ht="15.75">
      <c r="A52" s="8" t="s">
        <v>50</v>
      </c>
      <c r="B52" s="11">
        <v>8501973.47931</v>
      </c>
      <c r="C52" s="11">
        <v>10783947.22706</v>
      </c>
      <c r="D52" s="11">
        <f t="shared" si="3"/>
        <v>2281973.747749999</v>
      </c>
      <c r="E52" s="11">
        <f t="shared" si="4"/>
        <v>126.84051830205425</v>
      </c>
      <c r="F52" s="11">
        <v>2829144.76614</v>
      </c>
      <c r="G52" s="11">
        <v>2792322.87143</v>
      </c>
      <c r="H52" s="11">
        <f t="shared" si="5"/>
        <v>-36821.89471000014</v>
      </c>
      <c r="I52" s="11">
        <f t="shared" si="6"/>
        <v>98.69847965538226</v>
      </c>
      <c r="J52" s="11">
        <f t="shared" si="0"/>
        <v>33.27633017234025</v>
      </c>
      <c r="K52" s="11">
        <f t="shared" si="0"/>
        <v>25.8933284133964</v>
      </c>
      <c r="L52" s="11">
        <f t="shared" si="7"/>
        <v>-7.383001758943852</v>
      </c>
      <c r="M52" s="11">
        <f t="shared" si="20"/>
        <v>5672828.71317</v>
      </c>
      <c r="N52" s="11">
        <f t="shared" si="15"/>
        <v>7991624.355629999</v>
      </c>
      <c r="O52" s="11">
        <f t="shared" si="8"/>
        <v>2318795.642459999</v>
      </c>
      <c r="P52" s="11">
        <f t="shared" si="9"/>
        <v>140.8754742951554</v>
      </c>
      <c r="Q52" s="11">
        <v>8264737.18961</v>
      </c>
      <c r="R52" s="11">
        <v>9800104.01623</v>
      </c>
      <c r="S52" s="11">
        <f t="shared" si="10"/>
        <v>1535366.8266200004</v>
      </c>
      <c r="T52" s="11">
        <f t="shared" si="11"/>
        <v>118.57732183607948</v>
      </c>
      <c r="U52" s="11">
        <f t="shared" si="16"/>
        <v>237236.28970000055</v>
      </c>
      <c r="V52" s="11">
        <f t="shared" si="12"/>
        <v>983843.2108299993</v>
      </c>
      <c r="W52" s="11">
        <f t="shared" si="13"/>
        <v>414.71025030535077</v>
      </c>
    </row>
    <row r="53" spans="1:23" ht="15.75">
      <c r="A53" s="8" t="s">
        <v>51</v>
      </c>
      <c r="B53" s="11">
        <v>7940299.91921</v>
      </c>
      <c r="C53" s="11">
        <v>7926960.83062</v>
      </c>
      <c r="D53" s="11">
        <f t="shared" si="3"/>
        <v>-13339.088589999825</v>
      </c>
      <c r="E53" s="11">
        <f t="shared" si="4"/>
        <v>99.83200774875355</v>
      </c>
      <c r="F53" s="11">
        <v>3474861.6516799997</v>
      </c>
      <c r="G53" s="11">
        <v>3423259.78235</v>
      </c>
      <c r="H53" s="11">
        <f t="shared" si="5"/>
        <v>-51601.86932999967</v>
      </c>
      <c r="I53" s="11">
        <f t="shared" si="6"/>
        <v>98.5149949982886</v>
      </c>
      <c r="J53" s="11">
        <f t="shared" si="0"/>
        <v>43.76234760696196</v>
      </c>
      <c r="K53" s="11">
        <f t="shared" si="0"/>
        <v>43.185022046870046</v>
      </c>
      <c r="L53" s="11">
        <f t="shared" si="7"/>
        <v>-0.5773255600919143</v>
      </c>
      <c r="M53" s="11">
        <f t="shared" si="20"/>
        <v>4465438.26753</v>
      </c>
      <c r="N53" s="11">
        <f t="shared" si="15"/>
        <v>4503701.04827</v>
      </c>
      <c r="O53" s="11">
        <f t="shared" si="8"/>
        <v>38262.78074000031</v>
      </c>
      <c r="P53" s="11">
        <f t="shared" si="9"/>
        <v>100.85686507006993</v>
      </c>
      <c r="Q53" s="11">
        <v>7535384.50088</v>
      </c>
      <c r="R53" s="11">
        <v>6768300.8683400005</v>
      </c>
      <c r="S53" s="11">
        <f t="shared" si="10"/>
        <v>-767083.6325399997</v>
      </c>
      <c r="T53" s="11">
        <f t="shared" si="11"/>
        <v>89.82024563643145</v>
      </c>
      <c r="U53" s="11">
        <f t="shared" si="16"/>
        <v>404915.4183299998</v>
      </c>
      <c r="V53" s="11">
        <f t="shared" si="12"/>
        <v>1158659.9622799996</v>
      </c>
      <c r="W53" s="11">
        <f t="shared" si="13"/>
        <v>286.14863989587815</v>
      </c>
    </row>
    <row r="54" spans="1:23" ht="15.75">
      <c r="A54" s="8" t="s">
        <v>52</v>
      </c>
      <c r="B54" s="11">
        <v>21646078.92853</v>
      </c>
      <c r="C54" s="11">
        <v>23933922.17423</v>
      </c>
      <c r="D54" s="11">
        <f t="shared" si="3"/>
        <v>2287843.245699998</v>
      </c>
      <c r="E54" s="11">
        <f t="shared" si="4"/>
        <v>110.56931952088824</v>
      </c>
      <c r="F54" s="11">
        <v>4359152.107109999</v>
      </c>
      <c r="G54" s="11">
        <v>4031999.5560999997</v>
      </c>
      <c r="H54" s="11">
        <f t="shared" si="5"/>
        <v>-327152.5510099996</v>
      </c>
      <c r="I54" s="11">
        <f t="shared" si="6"/>
        <v>92.49504162801759</v>
      </c>
      <c r="J54" s="11">
        <f t="shared" si="0"/>
        <v>20.138299049462223</v>
      </c>
      <c r="K54" s="11">
        <f t="shared" si="0"/>
        <v>16.84638032474808</v>
      </c>
      <c r="L54" s="11">
        <f t="shared" si="7"/>
        <v>-3.2919187247141437</v>
      </c>
      <c r="M54" s="11">
        <f t="shared" si="20"/>
        <v>17286926.82142</v>
      </c>
      <c r="N54" s="11">
        <f t="shared" si="15"/>
        <v>19901922.61813</v>
      </c>
      <c r="O54" s="11">
        <f t="shared" si="8"/>
        <v>2614995.7967099994</v>
      </c>
      <c r="P54" s="11">
        <f t="shared" si="9"/>
        <v>115.12701374699981</v>
      </c>
      <c r="Q54" s="11">
        <v>19239952.95273</v>
      </c>
      <c r="R54" s="11">
        <v>22785981.31742</v>
      </c>
      <c r="S54" s="11">
        <f t="shared" si="10"/>
        <v>3546028.3646899983</v>
      </c>
      <c r="T54" s="11">
        <f t="shared" si="11"/>
        <v>118.43054592390179</v>
      </c>
      <c r="U54" s="11">
        <f t="shared" si="16"/>
        <v>2406125.9758</v>
      </c>
      <c r="V54" s="11">
        <f t="shared" si="12"/>
        <v>1147940.8568099998</v>
      </c>
      <c r="W54" s="11">
        <f t="shared" si="13"/>
        <v>47.70909205734031</v>
      </c>
    </row>
    <row r="55" spans="1:23" ht="15.75">
      <c r="A55" s="8" t="s">
        <v>53</v>
      </c>
      <c r="B55" s="11">
        <v>9144065.231829999</v>
      </c>
      <c r="C55" s="11">
        <v>10163143.02085</v>
      </c>
      <c r="D55" s="11">
        <f t="shared" si="3"/>
        <v>1019077.7890200019</v>
      </c>
      <c r="E55" s="11">
        <f t="shared" si="4"/>
        <v>111.14469071669181</v>
      </c>
      <c r="F55" s="11">
        <v>4344478.13419</v>
      </c>
      <c r="G55" s="11">
        <v>4057707.7879299996</v>
      </c>
      <c r="H55" s="11">
        <f t="shared" si="5"/>
        <v>-286770.34626</v>
      </c>
      <c r="I55" s="11">
        <f t="shared" si="6"/>
        <v>93.39919922710196</v>
      </c>
      <c r="J55" s="11">
        <f t="shared" si="0"/>
        <v>47.51145167979669</v>
      </c>
      <c r="K55" s="11">
        <f t="shared" si="0"/>
        <v>39.92571766042736</v>
      </c>
      <c r="L55" s="11">
        <f t="shared" si="7"/>
        <v>-7.585734019369333</v>
      </c>
      <c r="M55" s="11">
        <f t="shared" si="20"/>
        <v>4799587.097639999</v>
      </c>
      <c r="N55" s="11">
        <f t="shared" si="15"/>
        <v>6105435.232920001</v>
      </c>
      <c r="O55" s="11">
        <f t="shared" si="8"/>
        <v>1305848.135280002</v>
      </c>
      <c r="P55" s="11">
        <f t="shared" si="9"/>
        <v>127.20750991105254</v>
      </c>
      <c r="Q55" s="11">
        <v>7683446.354359999</v>
      </c>
      <c r="R55" s="11">
        <v>9642953.28837</v>
      </c>
      <c r="S55" s="11">
        <f t="shared" si="10"/>
        <v>1959506.934010001</v>
      </c>
      <c r="T55" s="11">
        <f t="shared" si="11"/>
        <v>125.50296889751917</v>
      </c>
      <c r="U55" s="11">
        <f t="shared" si="16"/>
        <v>1460618.8774699997</v>
      </c>
      <c r="V55" s="11">
        <f t="shared" si="12"/>
        <v>520189.7324800007</v>
      </c>
      <c r="W55" s="11">
        <f t="shared" si="13"/>
        <v>35.61433721718314</v>
      </c>
    </row>
    <row r="56" spans="1:23" ht="15.75">
      <c r="A56" s="8" t="s">
        <v>54</v>
      </c>
      <c r="B56" s="11">
        <v>23685454.76509</v>
      </c>
      <c r="C56" s="11">
        <v>27062722.546990003</v>
      </c>
      <c r="D56" s="11">
        <f t="shared" si="3"/>
        <v>3377267.7819000036</v>
      </c>
      <c r="E56" s="11">
        <f t="shared" si="4"/>
        <v>114.25882599846788</v>
      </c>
      <c r="F56" s="11">
        <v>6429940.74266</v>
      </c>
      <c r="G56" s="11">
        <v>4613956.32531</v>
      </c>
      <c r="H56" s="11">
        <f t="shared" si="5"/>
        <v>-1815984.4173499998</v>
      </c>
      <c r="I56" s="11">
        <f t="shared" si="6"/>
        <v>71.75736931288195</v>
      </c>
      <c r="J56" s="11">
        <f t="shared" si="0"/>
        <v>27.14721252528827</v>
      </c>
      <c r="K56" s="11">
        <f t="shared" si="0"/>
        <v>17.049121045743338</v>
      </c>
      <c r="L56" s="11">
        <f t="shared" si="7"/>
        <v>-10.098091479544934</v>
      </c>
      <c r="M56" s="11">
        <f t="shared" si="20"/>
        <v>17255514.02243</v>
      </c>
      <c r="N56" s="11">
        <f t="shared" si="15"/>
        <v>22448766.221680004</v>
      </c>
      <c r="O56" s="11">
        <f t="shared" si="8"/>
        <v>5193252.199250005</v>
      </c>
      <c r="P56" s="11">
        <f t="shared" si="9"/>
        <v>130.09618949919098</v>
      </c>
      <c r="Q56" s="11">
        <v>19411237.33764</v>
      </c>
      <c r="R56" s="11">
        <v>21950145.9597</v>
      </c>
      <c r="S56" s="11">
        <f t="shared" si="10"/>
        <v>2538908.622060001</v>
      </c>
      <c r="T56" s="11">
        <f t="shared" si="11"/>
        <v>113.07958157379719</v>
      </c>
      <c r="U56" s="11">
        <f t="shared" si="16"/>
        <v>4274217.427450001</v>
      </c>
      <c r="V56" s="11">
        <f t="shared" si="12"/>
        <v>5112576.587290004</v>
      </c>
      <c r="W56" s="11">
        <f t="shared" si="13"/>
        <v>119.61433113944715</v>
      </c>
    </row>
    <row r="57" spans="1:23" ht="15.75">
      <c r="A57" s="8" t="s">
        <v>55</v>
      </c>
      <c r="B57" s="11">
        <v>15181293.78613</v>
      </c>
      <c r="C57" s="11">
        <v>17245044.91831</v>
      </c>
      <c r="D57" s="11">
        <f t="shared" si="3"/>
        <v>2063751.1321800016</v>
      </c>
      <c r="E57" s="11">
        <f t="shared" si="4"/>
        <v>113.59403988390959</v>
      </c>
      <c r="F57" s="11">
        <v>3607725.85971</v>
      </c>
      <c r="G57" s="11">
        <v>3430511.0280500003</v>
      </c>
      <c r="H57" s="11">
        <f t="shared" si="5"/>
        <v>-177214.83165999968</v>
      </c>
      <c r="I57" s="11">
        <f t="shared" si="6"/>
        <v>95.0879074921107</v>
      </c>
      <c r="J57" s="11">
        <f t="shared" si="0"/>
        <v>23.76428458953944</v>
      </c>
      <c r="K57" s="11">
        <f t="shared" si="0"/>
        <v>19.892734662625557</v>
      </c>
      <c r="L57" s="11">
        <f t="shared" si="7"/>
        <v>-3.8715499269138824</v>
      </c>
      <c r="M57" s="11">
        <f t="shared" si="20"/>
        <v>11573567.92642</v>
      </c>
      <c r="N57" s="11">
        <f t="shared" si="15"/>
        <v>13814533.890260002</v>
      </c>
      <c r="O57" s="11">
        <f t="shared" si="8"/>
        <v>2240965.963840002</v>
      </c>
      <c r="P57" s="11">
        <f t="shared" si="9"/>
        <v>119.36279268491052</v>
      </c>
      <c r="Q57" s="11">
        <v>11795249.66958</v>
      </c>
      <c r="R57" s="11">
        <v>13379243.90058</v>
      </c>
      <c r="S57" s="11">
        <f t="shared" si="10"/>
        <v>1583994.2310000006</v>
      </c>
      <c r="T57" s="11">
        <f t="shared" si="11"/>
        <v>113.42908607594062</v>
      </c>
      <c r="U57" s="11">
        <f t="shared" si="16"/>
        <v>3386044.1165500004</v>
      </c>
      <c r="V57" s="11">
        <f t="shared" si="12"/>
        <v>3865801.0177300014</v>
      </c>
      <c r="W57" s="11">
        <f t="shared" si="13"/>
        <v>114.16865476840921</v>
      </c>
    </row>
    <row r="58" spans="1:23" ht="15.75">
      <c r="A58" s="8" t="s">
        <v>56</v>
      </c>
      <c r="B58" s="11">
        <v>8931492.82286</v>
      </c>
      <c r="C58" s="11">
        <v>9376490.847790001</v>
      </c>
      <c r="D58" s="11">
        <f t="shared" si="3"/>
        <v>444998.0249300003</v>
      </c>
      <c r="E58" s="11">
        <f t="shared" si="4"/>
        <v>104.98234767418764</v>
      </c>
      <c r="F58" s="11">
        <v>3770125.29916</v>
      </c>
      <c r="G58" s="11">
        <v>3890970.7256799997</v>
      </c>
      <c r="H58" s="11">
        <f t="shared" si="5"/>
        <v>120845.42651999975</v>
      </c>
      <c r="I58" s="11">
        <f t="shared" si="6"/>
        <v>103.20534244702489</v>
      </c>
      <c r="J58" s="11">
        <f t="shared" si="0"/>
        <v>42.21159187980793</v>
      </c>
      <c r="K58" s="11">
        <f t="shared" si="0"/>
        <v>41.49708871733272</v>
      </c>
      <c r="L58" s="11">
        <f t="shared" si="7"/>
        <v>-0.7145031624752107</v>
      </c>
      <c r="M58" s="11">
        <f t="shared" si="20"/>
        <v>5161367.523700001</v>
      </c>
      <c r="N58" s="11">
        <f t="shared" si="15"/>
        <v>5485520.122110002</v>
      </c>
      <c r="O58" s="11">
        <f t="shared" si="8"/>
        <v>324152.598410001</v>
      </c>
      <c r="P58" s="11">
        <f t="shared" si="9"/>
        <v>106.28036265430731</v>
      </c>
      <c r="Q58" s="11">
        <v>8017185.555550001</v>
      </c>
      <c r="R58" s="11">
        <v>8595104.77307</v>
      </c>
      <c r="S58" s="11">
        <f t="shared" si="10"/>
        <v>577919.2175199995</v>
      </c>
      <c r="T58" s="11">
        <f t="shared" si="11"/>
        <v>107.20850494872141</v>
      </c>
      <c r="U58" s="11">
        <f t="shared" si="16"/>
        <v>914307.26731</v>
      </c>
      <c r="V58" s="11">
        <f t="shared" si="12"/>
        <v>781386.0747200008</v>
      </c>
      <c r="W58" s="11">
        <f t="shared" si="13"/>
        <v>85.46208727170364</v>
      </c>
    </row>
    <row r="59" spans="1:23" ht="15.75">
      <c r="A59" s="8" t="s">
        <v>57</v>
      </c>
      <c r="B59" s="11">
        <v>19734213.11199</v>
      </c>
      <c r="C59" s="11">
        <v>22110745.94218</v>
      </c>
      <c r="D59" s="11">
        <f t="shared" si="3"/>
        <v>2376532.830189999</v>
      </c>
      <c r="E59" s="11">
        <f t="shared" si="4"/>
        <v>112.04270378911679</v>
      </c>
      <c r="F59" s="11">
        <v>3662423.71483</v>
      </c>
      <c r="G59" s="11">
        <v>2333645.7418400003</v>
      </c>
      <c r="H59" s="11">
        <f t="shared" si="5"/>
        <v>-1328777.9729899997</v>
      </c>
      <c r="I59" s="11">
        <f t="shared" si="6"/>
        <v>63.718617056528146</v>
      </c>
      <c r="J59" s="11">
        <f t="shared" si="0"/>
        <v>18.558752224099603</v>
      </c>
      <c r="K59" s="11">
        <f t="shared" si="0"/>
        <v>10.554351028873137</v>
      </c>
      <c r="L59" s="11">
        <f t="shared" si="7"/>
        <v>-8.004401195226466</v>
      </c>
      <c r="M59" s="11">
        <f t="shared" si="20"/>
        <v>16071789.397160001</v>
      </c>
      <c r="N59" s="11">
        <f t="shared" si="15"/>
        <v>19777100.20034</v>
      </c>
      <c r="O59" s="11">
        <f t="shared" si="8"/>
        <v>3705310.803179998</v>
      </c>
      <c r="P59" s="11">
        <f t="shared" si="9"/>
        <v>123.05474960886902</v>
      </c>
      <c r="Q59" s="11">
        <v>17742400.66894</v>
      </c>
      <c r="R59" s="11">
        <v>18464459.75088</v>
      </c>
      <c r="S59" s="11">
        <f t="shared" si="10"/>
        <v>722059.081939999</v>
      </c>
      <c r="T59" s="11">
        <f t="shared" si="11"/>
        <v>104.06968084766591</v>
      </c>
      <c r="U59" s="11">
        <f t="shared" si="16"/>
        <v>1991812.4430500008</v>
      </c>
      <c r="V59" s="11">
        <f t="shared" si="12"/>
        <v>3646286.191300001</v>
      </c>
      <c r="W59" s="11">
        <f t="shared" si="13"/>
        <v>183.0637319303295</v>
      </c>
    </row>
    <row r="60" spans="1:23" ht="15.75">
      <c r="A60" s="8" t="s">
        <v>58</v>
      </c>
      <c r="B60" s="11">
        <v>14539015.41401</v>
      </c>
      <c r="C60" s="11">
        <v>16083935.92111</v>
      </c>
      <c r="D60" s="11">
        <f t="shared" si="3"/>
        <v>1544920.507100001</v>
      </c>
      <c r="E60" s="11">
        <f t="shared" si="4"/>
        <v>110.62603252769986</v>
      </c>
      <c r="F60" s="11">
        <v>4548302.42359</v>
      </c>
      <c r="G60" s="11">
        <v>3864045.67094</v>
      </c>
      <c r="H60" s="11">
        <f t="shared" si="5"/>
        <v>-684256.7526499997</v>
      </c>
      <c r="I60" s="11">
        <f t="shared" si="6"/>
        <v>84.9557771466324</v>
      </c>
      <c r="J60" s="11">
        <f t="shared" si="0"/>
        <v>31.28342803190917</v>
      </c>
      <c r="K60" s="11">
        <f t="shared" si="0"/>
        <v>24.024254323647735</v>
      </c>
      <c r="L60" s="11">
        <f t="shared" si="7"/>
        <v>-7.259173708261436</v>
      </c>
      <c r="M60" s="11">
        <f t="shared" si="20"/>
        <v>9990712.990419999</v>
      </c>
      <c r="N60" s="11">
        <f t="shared" si="15"/>
        <v>12219890.25017</v>
      </c>
      <c r="O60" s="11">
        <f t="shared" si="8"/>
        <v>2229177.259750001</v>
      </c>
      <c r="P60" s="11">
        <f t="shared" si="9"/>
        <v>122.31249423226889</v>
      </c>
      <c r="Q60" s="11">
        <v>14003420.9425</v>
      </c>
      <c r="R60" s="11">
        <v>15767721.436889999</v>
      </c>
      <c r="S60" s="11">
        <f t="shared" si="10"/>
        <v>1764300.4943899978</v>
      </c>
      <c r="T60" s="11">
        <f t="shared" si="11"/>
        <v>112.5990677680437</v>
      </c>
      <c r="U60" s="11">
        <f t="shared" si="16"/>
        <v>535594.4715099987</v>
      </c>
      <c r="V60" s="11">
        <f t="shared" si="12"/>
        <v>316214.48422000185</v>
      </c>
      <c r="W60" s="11">
        <f t="shared" si="13"/>
        <v>59.03990818435821</v>
      </c>
    </row>
    <row r="61" spans="1:23" ht="15.75">
      <c r="A61" s="8" t="s">
        <v>59</v>
      </c>
      <c r="B61" s="11">
        <v>7706721.024300001</v>
      </c>
      <c r="C61" s="11">
        <v>8312141.93639</v>
      </c>
      <c r="D61" s="11">
        <f t="shared" si="3"/>
        <v>605420.9120899998</v>
      </c>
      <c r="E61" s="11">
        <f t="shared" si="4"/>
        <v>107.85575227364596</v>
      </c>
      <c r="F61" s="11">
        <v>2963495.0415700004</v>
      </c>
      <c r="G61" s="11">
        <v>2509547.9512899998</v>
      </c>
      <c r="H61" s="11">
        <f t="shared" si="5"/>
        <v>-453947.0902800006</v>
      </c>
      <c r="I61" s="11">
        <f t="shared" si="6"/>
        <v>84.68203644978908</v>
      </c>
      <c r="J61" s="11">
        <f t="shared" si="0"/>
        <v>38.453384159434705</v>
      </c>
      <c r="K61" s="11">
        <f t="shared" si="0"/>
        <v>30.191351043987435</v>
      </c>
      <c r="L61" s="11">
        <f t="shared" si="7"/>
        <v>-8.26203311544727</v>
      </c>
      <c r="M61" s="11">
        <f t="shared" si="20"/>
        <v>4743225.98273</v>
      </c>
      <c r="N61" s="11">
        <f t="shared" si="15"/>
        <v>5802593.985100001</v>
      </c>
      <c r="O61" s="11">
        <f t="shared" si="8"/>
        <v>1059368.0023700008</v>
      </c>
      <c r="P61" s="11">
        <f t="shared" si="9"/>
        <v>122.33433545496548</v>
      </c>
      <c r="Q61" s="11">
        <v>6080035.79942</v>
      </c>
      <c r="R61" s="11">
        <v>7024698.98846</v>
      </c>
      <c r="S61" s="11">
        <f t="shared" si="10"/>
        <v>944663.1890399996</v>
      </c>
      <c r="T61" s="11">
        <f t="shared" si="11"/>
        <v>115.53713202034295</v>
      </c>
      <c r="U61" s="11">
        <f t="shared" si="16"/>
        <v>1626685.2248800006</v>
      </c>
      <c r="V61" s="11">
        <f t="shared" si="12"/>
        <v>1287442.9479300007</v>
      </c>
      <c r="W61" s="11">
        <f t="shared" si="13"/>
        <v>79.1451799179509</v>
      </c>
    </row>
    <row r="62" spans="1:23" s="4" customFormat="1" ht="15.75">
      <c r="A62" s="2" t="s">
        <v>93</v>
      </c>
      <c r="B62" s="12">
        <f aca="true" t="shared" si="21" ref="B62:R62">SUM(B48:B61)</f>
        <v>213377609.44809002</v>
      </c>
      <c r="C62" s="12">
        <f t="shared" si="21"/>
        <v>248839940.02840003</v>
      </c>
      <c r="D62" s="12">
        <f t="shared" si="21"/>
        <v>35462330.58031</v>
      </c>
      <c r="E62" s="11">
        <f t="shared" si="4"/>
        <v>116.61951817345539</v>
      </c>
      <c r="F62" s="12">
        <f t="shared" si="21"/>
        <v>70918370.59367001</v>
      </c>
      <c r="G62" s="12">
        <f t="shared" si="21"/>
        <v>70319041.31038998</v>
      </c>
      <c r="H62" s="11">
        <f t="shared" si="5"/>
        <v>-599329.2832800299</v>
      </c>
      <c r="I62" s="11">
        <f t="shared" si="6"/>
        <v>99.15490263205015</v>
      </c>
      <c r="J62" s="11">
        <f t="shared" si="0"/>
        <v>33.23608825551251</v>
      </c>
      <c r="K62" s="11">
        <f t="shared" si="0"/>
        <v>28.25874387462257</v>
      </c>
      <c r="L62" s="12">
        <f t="shared" si="21"/>
        <v>-63.45653183120358</v>
      </c>
      <c r="M62" s="12">
        <f t="shared" si="21"/>
        <v>142459238.85441998</v>
      </c>
      <c r="N62" s="12">
        <f t="shared" si="21"/>
        <v>178520898.71801</v>
      </c>
      <c r="O62" s="11">
        <f t="shared" si="8"/>
        <v>36061659.86359003</v>
      </c>
      <c r="P62" s="11">
        <f t="shared" si="9"/>
        <v>125.3136687754184</v>
      </c>
      <c r="Q62" s="12">
        <f t="shared" si="21"/>
        <v>182947310.76305002</v>
      </c>
      <c r="R62" s="12">
        <f t="shared" si="21"/>
        <v>208120866.03303</v>
      </c>
      <c r="S62" s="11">
        <f t="shared" si="10"/>
        <v>25173555.269979984</v>
      </c>
      <c r="T62" s="11">
        <f t="shared" si="11"/>
        <v>113.76000290191983</v>
      </c>
      <c r="U62" s="12">
        <f>SUM(U48:U61)</f>
        <v>30430298.685040005</v>
      </c>
      <c r="V62" s="12">
        <f>SUM(V48:V61)</f>
        <v>40719073.99537001</v>
      </c>
      <c r="W62" s="11">
        <f t="shared" si="13"/>
        <v>133.81095735149034</v>
      </c>
    </row>
    <row r="63" spans="1:23" s="4" customFormat="1" ht="15.75">
      <c r="A63" s="7" t="s">
        <v>60</v>
      </c>
      <c r="B63" s="12"/>
      <c r="C63" s="12"/>
      <c r="D63" s="11"/>
      <c r="E63" s="11"/>
      <c r="F63" s="12"/>
      <c r="G63" s="12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  <c r="S63" s="11"/>
      <c r="T63" s="11"/>
      <c r="U63" s="12"/>
      <c r="V63" s="12"/>
      <c r="W63" s="11"/>
    </row>
    <row r="64" spans="1:23" ht="15.75">
      <c r="A64" s="8" t="s">
        <v>61</v>
      </c>
      <c r="B64" s="11">
        <v>6319088.99513</v>
      </c>
      <c r="C64" s="11">
        <v>7104769.91144</v>
      </c>
      <c r="D64" s="11">
        <f t="shared" si="3"/>
        <v>785680.9163100002</v>
      </c>
      <c r="E64" s="11">
        <f t="shared" si="4"/>
        <v>112.43345230484188</v>
      </c>
      <c r="F64" s="11">
        <v>3353067.72205</v>
      </c>
      <c r="G64" s="11">
        <v>3508550.81883</v>
      </c>
      <c r="H64" s="11">
        <f t="shared" si="5"/>
        <v>155483.0967799998</v>
      </c>
      <c r="I64" s="11">
        <f t="shared" si="6"/>
        <v>104.63704015751105</v>
      </c>
      <c r="J64" s="11">
        <f t="shared" si="0"/>
        <v>53.062517787518814</v>
      </c>
      <c r="K64" s="11">
        <f t="shared" si="0"/>
        <v>49.383032280617286</v>
      </c>
      <c r="L64" s="11">
        <f t="shared" si="7"/>
        <v>-3.6794855069015284</v>
      </c>
      <c r="M64" s="11">
        <f aca="true" t="shared" si="22" ref="M64:M69">B64-F64</f>
        <v>2966021.2730799997</v>
      </c>
      <c r="N64" s="11">
        <f t="shared" si="15"/>
        <v>3596219.09261</v>
      </c>
      <c r="O64" s="11">
        <f t="shared" si="8"/>
        <v>630197.8195300004</v>
      </c>
      <c r="P64" s="11">
        <f t="shared" si="9"/>
        <v>121.2472454344734</v>
      </c>
      <c r="Q64" s="11">
        <v>4983297.52454</v>
      </c>
      <c r="R64" s="11">
        <v>6399217.08359</v>
      </c>
      <c r="S64" s="11">
        <f t="shared" si="10"/>
        <v>1415919.5590500003</v>
      </c>
      <c r="T64" s="11">
        <f t="shared" si="11"/>
        <v>128.41330568920228</v>
      </c>
      <c r="U64" s="11">
        <f t="shared" si="16"/>
        <v>1335791.47059</v>
      </c>
      <c r="V64" s="11">
        <f t="shared" si="12"/>
        <v>705552.82785</v>
      </c>
      <c r="W64" s="11">
        <f t="shared" si="13"/>
        <v>52.81908466883438</v>
      </c>
    </row>
    <row r="65" spans="1:23" ht="15.75">
      <c r="A65" s="8" t="s">
        <v>62</v>
      </c>
      <c r="B65" s="11">
        <v>33095125.968200002</v>
      </c>
      <c r="C65" s="11">
        <v>39522434.95064</v>
      </c>
      <c r="D65" s="11">
        <f t="shared" si="3"/>
        <v>6427308.982439999</v>
      </c>
      <c r="E65" s="11">
        <f t="shared" si="4"/>
        <v>119.42071164381059</v>
      </c>
      <c r="F65" s="11">
        <v>6135215.1172899995</v>
      </c>
      <c r="G65" s="11">
        <v>4657044.94934</v>
      </c>
      <c r="H65" s="11">
        <f t="shared" si="5"/>
        <v>-1478170.1679499997</v>
      </c>
      <c r="I65" s="11">
        <f t="shared" si="6"/>
        <v>75.90679153556843</v>
      </c>
      <c r="J65" s="11">
        <f t="shared" si="0"/>
        <v>18.538122874000003</v>
      </c>
      <c r="K65" s="11">
        <f t="shared" si="0"/>
        <v>11.783294615213444</v>
      </c>
      <c r="L65" s="11">
        <f t="shared" si="7"/>
        <v>-6.754828258786558</v>
      </c>
      <c r="M65" s="11">
        <f t="shared" si="22"/>
        <v>26959910.85091</v>
      </c>
      <c r="N65" s="11">
        <f t="shared" si="15"/>
        <v>34865390.0013</v>
      </c>
      <c r="O65" s="11">
        <f t="shared" si="8"/>
        <v>7905479.150389999</v>
      </c>
      <c r="P65" s="11">
        <f t="shared" si="9"/>
        <v>129.3230908444312</v>
      </c>
      <c r="Q65" s="11">
        <v>26805800.067169998</v>
      </c>
      <c r="R65" s="11">
        <v>31423540.87528</v>
      </c>
      <c r="S65" s="11">
        <f t="shared" si="10"/>
        <v>4617740.808110002</v>
      </c>
      <c r="T65" s="11">
        <f t="shared" si="11"/>
        <v>117.22664795133464</v>
      </c>
      <c r="U65" s="11">
        <f t="shared" si="16"/>
        <v>6289325.901030004</v>
      </c>
      <c r="V65" s="11">
        <f t="shared" si="12"/>
        <v>8098894.07536</v>
      </c>
      <c r="W65" s="11">
        <f t="shared" si="13"/>
        <v>128.7720528846127</v>
      </c>
    </row>
    <row r="66" spans="1:23" ht="15.75">
      <c r="A66" s="8" t="s">
        <v>63</v>
      </c>
      <c r="B66" s="11">
        <v>30067816.58784</v>
      </c>
      <c r="C66" s="11">
        <v>42102055.08054</v>
      </c>
      <c r="D66" s="11">
        <f t="shared" si="3"/>
        <v>12034238.492700003</v>
      </c>
      <c r="E66" s="11">
        <f t="shared" si="4"/>
        <v>140.0236527236463</v>
      </c>
      <c r="F66" s="11">
        <v>10228763.19936</v>
      </c>
      <c r="G66" s="11">
        <v>8375501.6386400005</v>
      </c>
      <c r="H66" s="11">
        <f t="shared" si="5"/>
        <v>-1853261.5607199995</v>
      </c>
      <c r="I66" s="11">
        <f t="shared" si="6"/>
        <v>81.88186074308616</v>
      </c>
      <c r="J66" s="11">
        <f t="shared" si="0"/>
        <v>34.01897563621799</v>
      </c>
      <c r="K66" s="11">
        <f t="shared" si="0"/>
        <v>19.89333210129033</v>
      </c>
      <c r="L66" s="11">
        <f t="shared" si="7"/>
        <v>-14.125643534927658</v>
      </c>
      <c r="M66" s="11">
        <f t="shared" si="22"/>
        <v>19839053.38848</v>
      </c>
      <c r="N66" s="11">
        <f t="shared" si="15"/>
        <v>33726553.4419</v>
      </c>
      <c r="O66" s="11">
        <f t="shared" si="8"/>
        <v>13887500.05342</v>
      </c>
      <c r="P66" s="11">
        <f t="shared" si="9"/>
        <v>170.00082000628163</v>
      </c>
      <c r="Q66" s="11">
        <v>17150112.78133</v>
      </c>
      <c r="R66" s="11">
        <v>16744796.222</v>
      </c>
      <c r="S66" s="11">
        <f t="shared" si="10"/>
        <v>-405316.5593300015</v>
      </c>
      <c r="T66" s="11">
        <f t="shared" si="11"/>
        <v>97.63665367978666</v>
      </c>
      <c r="U66" s="11">
        <f t="shared" si="16"/>
        <v>12917703.806509998</v>
      </c>
      <c r="V66" s="11">
        <f t="shared" si="12"/>
        <v>25357258.858540002</v>
      </c>
      <c r="W66" s="11">
        <f t="shared" si="13"/>
        <v>196.29850040191334</v>
      </c>
    </row>
    <row r="67" spans="1:23" ht="15.75">
      <c r="A67" s="8" t="s">
        <v>64</v>
      </c>
      <c r="B67" s="11">
        <v>21621985.89739</v>
      </c>
      <c r="C67" s="11">
        <v>25533594.476180002</v>
      </c>
      <c r="D67" s="11">
        <f t="shared" si="3"/>
        <v>3911608.5787900016</v>
      </c>
      <c r="E67" s="11">
        <f t="shared" si="4"/>
        <v>118.09088488612036</v>
      </c>
      <c r="F67" s="11">
        <v>6883912.633939999</v>
      </c>
      <c r="G67" s="11">
        <v>5452228.68915</v>
      </c>
      <c r="H67" s="11">
        <f t="shared" si="5"/>
        <v>-1431683.9447899992</v>
      </c>
      <c r="I67" s="11">
        <f t="shared" si="6"/>
        <v>79.20246782721621</v>
      </c>
      <c r="J67" s="11">
        <f t="shared" si="0"/>
        <v>31.837559540592242</v>
      </c>
      <c r="K67" s="11">
        <f t="shared" si="0"/>
        <v>21.353157677178285</v>
      </c>
      <c r="L67" s="11">
        <f t="shared" si="7"/>
        <v>-10.484401863413957</v>
      </c>
      <c r="M67" s="11">
        <f t="shared" si="22"/>
        <v>14738073.26345</v>
      </c>
      <c r="N67" s="11">
        <f t="shared" si="15"/>
        <v>20081365.787030004</v>
      </c>
      <c r="O67" s="11">
        <f t="shared" si="8"/>
        <v>5343292.5235800035</v>
      </c>
      <c r="P67" s="11">
        <f t="shared" si="9"/>
        <v>136.2550275607003</v>
      </c>
      <c r="Q67" s="11">
        <v>16434222.01136</v>
      </c>
      <c r="R67" s="11">
        <v>20742925.00056</v>
      </c>
      <c r="S67" s="11">
        <f t="shared" si="10"/>
        <v>4308702.9892</v>
      </c>
      <c r="T67" s="11">
        <f t="shared" si="11"/>
        <v>126.21787016277162</v>
      </c>
      <c r="U67" s="11">
        <f t="shared" si="16"/>
        <v>5187763.88603</v>
      </c>
      <c r="V67" s="11">
        <f t="shared" si="12"/>
        <v>4790669.475620002</v>
      </c>
      <c r="W67" s="11">
        <f t="shared" si="13"/>
        <v>92.3455573705017</v>
      </c>
    </row>
    <row r="68" spans="1:23" ht="15.75">
      <c r="A68" s="8" t="s">
        <v>65</v>
      </c>
      <c r="B68" s="11">
        <v>33644402.091</v>
      </c>
      <c r="C68" s="11">
        <v>42712305.36924</v>
      </c>
      <c r="D68" s="11">
        <f t="shared" si="3"/>
        <v>9067903.278240003</v>
      </c>
      <c r="E68" s="11">
        <f t="shared" si="4"/>
        <v>126.95219030409133</v>
      </c>
      <c r="F68" s="11">
        <v>2783503.52984</v>
      </c>
      <c r="G68" s="11">
        <v>1890497.43915</v>
      </c>
      <c r="H68" s="11">
        <f t="shared" si="5"/>
        <v>-893006.09069</v>
      </c>
      <c r="I68" s="11">
        <f t="shared" si="6"/>
        <v>67.91791060738007</v>
      </c>
      <c r="J68" s="11">
        <f t="shared" si="0"/>
        <v>8.273303601328072</v>
      </c>
      <c r="K68" s="11">
        <f t="shared" si="0"/>
        <v>4.426118943491807</v>
      </c>
      <c r="L68" s="11">
        <f t="shared" si="7"/>
        <v>-3.847184657836265</v>
      </c>
      <c r="M68" s="11">
        <f t="shared" si="22"/>
        <v>30860898.56116</v>
      </c>
      <c r="N68" s="11">
        <f t="shared" si="15"/>
        <v>40821807.93009</v>
      </c>
      <c r="O68" s="11">
        <f t="shared" si="8"/>
        <v>9960909.368930005</v>
      </c>
      <c r="P68" s="11">
        <f t="shared" si="9"/>
        <v>132.2767963129444</v>
      </c>
      <c r="Q68" s="11">
        <v>30363721.71055</v>
      </c>
      <c r="R68" s="11">
        <v>33772736.07661</v>
      </c>
      <c r="S68" s="11">
        <f t="shared" si="10"/>
        <v>3409014.36606</v>
      </c>
      <c r="T68" s="11">
        <f t="shared" si="11"/>
        <v>111.22726126446985</v>
      </c>
      <c r="U68" s="11">
        <f t="shared" si="16"/>
        <v>3280680.380449999</v>
      </c>
      <c r="V68" s="11">
        <f t="shared" si="12"/>
        <v>8939569.292630002</v>
      </c>
      <c r="W68" s="11">
        <f t="shared" si="13"/>
        <v>272.4913205779526</v>
      </c>
    </row>
    <row r="69" spans="1:23" ht="15.75">
      <c r="A69" s="8" t="s">
        <v>66</v>
      </c>
      <c r="B69" s="11">
        <v>22657400.53566</v>
      </c>
      <c r="C69" s="11">
        <v>29876008.229560003</v>
      </c>
      <c r="D69" s="11">
        <f t="shared" si="3"/>
        <v>7218607.693900004</v>
      </c>
      <c r="E69" s="11">
        <f t="shared" si="4"/>
        <v>131.85982294190717</v>
      </c>
      <c r="F69" s="11">
        <v>874102.58947</v>
      </c>
      <c r="G69" s="11">
        <v>1166297.32523</v>
      </c>
      <c r="H69" s="11">
        <f t="shared" si="5"/>
        <v>292194.73576000007</v>
      </c>
      <c r="I69" s="11">
        <f t="shared" si="6"/>
        <v>133.42796821333846</v>
      </c>
      <c r="J69" s="11">
        <f t="shared" si="0"/>
        <v>3.8579120676013496</v>
      </c>
      <c r="K69" s="11">
        <f t="shared" si="0"/>
        <v>3.9037923549506823</v>
      </c>
      <c r="L69" s="11">
        <f t="shared" si="7"/>
        <v>0.045880287349332693</v>
      </c>
      <c r="M69" s="11">
        <f t="shared" si="22"/>
        <v>21783297.94619</v>
      </c>
      <c r="N69" s="11">
        <f t="shared" si="15"/>
        <v>28709710.904330004</v>
      </c>
      <c r="O69" s="11">
        <f t="shared" si="8"/>
        <v>6926412.958140004</v>
      </c>
      <c r="P69" s="11">
        <f t="shared" si="9"/>
        <v>131.79689767476862</v>
      </c>
      <c r="Q69" s="11">
        <v>12947667.733620001</v>
      </c>
      <c r="R69" s="11">
        <v>17450611.17842</v>
      </c>
      <c r="S69" s="11">
        <f t="shared" si="10"/>
        <v>4502943.444799999</v>
      </c>
      <c r="T69" s="11">
        <f t="shared" si="11"/>
        <v>134.77802749840131</v>
      </c>
      <c r="U69" s="11">
        <f t="shared" si="16"/>
        <v>9709732.802039998</v>
      </c>
      <c r="V69" s="11">
        <f t="shared" si="12"/>
        <v>12425397.051140003</v>
      </c>
      <c r="W69" s="11">
        <f t="shared" si="13"/>
        <v>127.96847559522388</v>
      </c>
    </row>
    <row r="70" spans="1:23" s="4" customFormat="1" ht="15.75">
      <c r="A70" s="2" t="s">
        <v>93</v>
      </c>
      <c r="B70" s="12">
        <f aca="true" t="shared" si="23" ref="B70:R70">SUM(B64:B69)</f>
        <v>147405820.07522</v>
      </c>
      <c r="C70" s="12">
        <f t="shared" si="23"/>
        <v>186851168.0176</v>
      </c>
      <c r="D70" s="12">
        <f t="shared" si="23"/>
        <v>39445347.94238001</v>
      </c>
      <c r="E70" s="11">
        <f t="shared" si="4"/>
        <v>126.75969505291675</v>
      </c>
      <c r="F70" s="12">
        <f t="shared" si="23"/>
        <v>30258564.79195</v>
      </c>
      <c r="G70" s="12">
        <f t="shared" si="23"/>
        <v>25050120.860339995</v>
      </c>
      <c r="H70" s="11">
        <f t="shared" si="5"/>
        <v>-5208443.931610003</v>
      </c>
      <c r="I70" s="11">
        <f t="shared" si="6"/>
        <v>82.78687714562173</v>
      </c>
      <c r="J70" s="11">
        <f t="shared" si="0"/>
        <v>20.527388115685866</v>
      </c>
      <c r="K70" s="11">
        <f t="shared" si="0"/>
        <v>13.406456660726072</v>
      </c>
      <c r="L70" s="12">
        <f t="shared" si="23"/>
        <v>-38.84566353451663</v>
      </c>
      <c r="M70" s="12">
        <f t="shared" si="23"/>
        <v>117147255.28327</v>
      </c>
      <c r="N70" s="12">
        <f t="shared" si="23"/>
        <v>161801047.15726003</v>
      </c>
      <c r="O70" s="11">
        <f t="shared" si="8"/>
        <v>44653791.87399003</v>
      </c>
      <c r="P70" s="11">
        <f t="shared" si="9"/>
        <v>138.11765949275903</v>
      </c>
      <c r="Q70" s="12">
        <f t="shared" si="23"/>
        <v>108684821.82857</v>
      </c>
      <c r="R70" s="12">
        <f t="shared" si="23"/>
        <v>126533826.43645999</v>
      </c>
      <c r="S70" s="11">
        <f t="shared" si="10"/>
        <v>17849004.607889995</v>
      </c>
      <c r="T70" s="11">
        <f t="shared" si="11"/>
        <v>116.42272058562462</v>
      </c>
      <c r="U70" s="12">
        <f>SUM(U64:U69)</f>
        <v>38720998.246649995</v>
      </c>
      <c r="V70" s="12">
        <f>SUM(V64:V69)</f>
        <v>60317341.581140004</v>
      </c>
      <c r="W70" s="11">
        <f t="shared" si="13"/>
        <v>155.77424217455047</v>
      </c>
    </row>
    <row r="71" spans="1:23" s="4" customFormat="1" ht="15.75">
      <c r="A71" s="7" t="s">
        <v>67</v>
      </c>
      <c r="B71" s="12"/>
      <c r="C71" s="12"/>
      <c r="D71" s="11"/>
      <c r="E71" s="11"/>
      <c r="F71" s="12"/>
      <c r="G71" s="12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  <c r="S71" s="11"/>
      <c r="T71" s="11"/>
      <c r="U71" s="12"/>
      <c r="V71" s="12"/>
      <c r="W71" s="11"/>
    </row>
    <row r="72" spans="1:23" ht="15.75">
      <c r="A72" s="8" t="s">
        <v>68</v>
      </c>
      <c r="B72" s="11">
        <v>8661440.64044</v>
      </c>
      <c r="C72" s="11">
        <v>9669998.11445</v>
      </c>
      <c r="D72" s="11">
        <f aca="true" t="shared" si="24" ref="D72:D103">C72-B72</f>
        <v>1008557.47401</v>
      </c>
      <c r="E72" s="11">
        <f aca="true" t="shared" si="25" ref="E72:E105">C72/B72*100</f>
        <v>111.64422312497389</v>
      </c>
      <c r="F72" s="11">
        <v>5389527.199229999</v>
      </c>
      <c r="G72" s="11">
        <v>4972251.324010001</v>
      </c>
      <c r="H72" s="11">
        <f aca="true" t="shared" si="26" ref="H72:H105">G72-F72</f>
        <v>-417275.8752199989</v>
      </c>
      <c r="I72" s="11">
        <f aca="true" t="shared" si="27" ref="I72:I105">G72/F72*100</f>
        <v>92.2576534119799</v>
      </c>
      <c r="J72" s="11">
        <f aca="true" t="shared" si="28" ref="J72:K105">F72/B72*100</f>
        <v>62.224373784500266</v>
      </c>
      <c r="K72" s="11">
        <f t="shared" si="28"/>
        <v>51.419361877433076</v>
      </c>
      <c r="L72" s="11">
        <f aca="true" t="shared" si="29" ref="L72:L103">K72-J72</f>
        <v>-10.80501190706719</v>
      </c>
      <c r="M72" s="11">
        <f aca="true" t="shared" si="30" ref="M72:M83">B72-F72</f>
        <v>3271913.441210001</v>
      </c>
      <c r="N72" s="11">
        <f t="shared" si="15"/>
        <v>4697746.79044</v>
      </c>
      <c r="O72" s="11">
        <f aca="true" t="shared" si="31" ref="O72:O105">N72-M72</f>
        <v>1425833.349229999</v>
      </c>
      <c r="P72" s="11">
        <f aca="true" t="shared" si="32" ref="P72:P105">N72/M72*100</f>
        <v>143.57796668064375</v>
      </c>
      <c r="Q72" s="11">
        <v>6998208.33636</v>
      </c>
      <c r="R72" s="11">
        <v>7868688.24364</v>
      </c>
      <c r="S72" s="11">
        <f aca="true" t="shared" si="33" ref="S72:S105">R72-Q72</f>
        <v>870479.9072799999</v>
      </c>
      <c r="T72" s="11">
        <f aca="true" t="shared" si="34" ref="T72:T105">R72/Q72*100</f>
        <v>112.43861093356311</v>
      </c>
      <c r="U72" s="11">
        <f t="shared" si="16"/>
        <v>1663232.3040800001</v>
      </c>
      <c r="V72" s="11">
        <f t="shared" si="16"/>
        <v>1801309.8708100002</v>
      </c>
      <c r="W72" s="11">
        <f aca="true" t="shared" si="35" ref="W72:W105">V72/U72*100</f>
        <v>108.30176075772988</v>
      </c>
    </row>
    <row r="73" spans="1:23" ht="15.75">
      <c r="A73" s="8" t="s">
        <v>69</v>
      </c>
      <c r="B73" s="11">
        <v>4290556.13148</v>
      </c>
      <c r="C73" s="11">
        <v>3902064.21857</v>
      </c>
      <c r="D73" s="11">
        <f t="shared" si="24"/>
        <v>-388491.91290999996</v>
      </c>
      <c r="E73" s="11">
        <f t="shared" si="25"/>
        <v>90.94541823938353</v>
      </c>
      <c r="F73" s="11">
        <v>3730666.90901</v>
      </c>
      <c r="G73" s="11">
        <v>2983949.0302199996</v>
      </c>
      <c r="H73" s="11">
        <f t="shared" si="26"/>
        <v>-746717.8787900005</v>
      </c>
      <c r="I73" s="11">
        <f t="shared" si="27"/>
        <v>79.98433264072466</v>
      </c>
      <c r="J73" s="11">
        <f t="shared" si="28"/>
        <v>86.95066081615695</v>
      </c>
      <c r="K73" s="11">
        <f t="shared" si="28"/>
        <v>76.47103848315278</v>
      </c>
      <c r="L73" s="11">
        <f t="shared" si="29"/>
        <v>-10.479622333004173</v>
      </c>
      <c r="M73" s="11">
        <f t="shared" si="30"/>
        <v>559889.2224699999</v>
      </c>
      <c r="N73" s="11">
        <f t="shared" si="15"/>
        <v>918115.1883500004</v>
      </c>
      <c r="O73" s="11">
        <f t="shared" si="31"/>
        <v>358225.9658800005</v>
      </c>
      <c r="P73" s="11">
        <f t="shared" si="32"/>
        <v>163.98157912375157</v>
      </c>
      <c r="Q73" s="11">
        <v>2908923.5104099996</v>
      </c>
      <c r="R73" s="11">
        <v>3383543.7420799998</v>
      </c>
      <c r="S73" s="11">
        <f t="shared" si="33"/>
        <v>474620.2316700001</v>
      </c>
      <c r="T73" s="11">
        <f t="shared" si="34"/>
        <v>116.31600934062045</v>
      </c>
      <c r="U73" s="11">
        <f t="shared" si="16"/>
        <v>1381632.6210700003</v>
      </c>
      <c r="V73" s="11">
        <f t="shared" si="16"/>
        <v>518520.47649000026</v>
      </c>
      <c r="W73" s="11">
        <f t="shared" si="35"/>
        <v>37.52954791183448</v>
      </c>
    </row>
    <row r="74" spans="1:23" ht="15.75">
      <c r="A74" s="8" t="s">
        <v>70</v>
      </c>
      <c r="B74" s="11">
        <v>15946664.88039</v>
      </c>
      <c r="C74" s="11">
        <v>17127602.49042</v>
      </c>
      <c r="D74" s="11">
        <f t="shared" si="24"/>
        <v>1180937.6100299992</v>
      </c>
      <c r="E74" s="11">
        <f t="shared" si="25"/>
        <v>107.40554604293608</v>
      </c>
      <c r="F74" s="11">
        <v>9470910.40981</v>
      </c>
      <c r="G74" s="11">
        <v>7842738.09524</v>
      </c>
      <c r="H74" s="11">
        <f t="shared" si="26"/>
        <v>-1628172.3145699995</v>
      </c>
      <c r="I74" s="11">
        <f t="shared" si="27"/>
        <v>82.80870323846023</v>
      </c>
      <c r="J74" s="11">
        <f t="shared" si="28"/>
        <v>59.39116724937643</v>
      </c>
      <c r="K74" s="11">
        <f t="shared" si="28"/>
        <v>45.79005204976404</v>
      </c>
      <c r="L74" s="11">
        <f t="shared" si="29"/>
        <v>-13.601115199612387</v>
      </c>
      <c r="M74" s="11">
        <f t="shared" si="30"/>
        <v>6475754.47058</v>
      </c>
      <c r="N74" s="11">
        <f t="shared" si="15"/>
        <v>9284864.395179998</v>
      </c>
      <c r="O74" s="11">
        <f t="shared" si="31"/>
        <v>2809109.9245999977</v>
      </c>
      <c r="P74" s="11">
        <f t="shared" si="32"/>
        <v>143.37888252808324</v>
      </c>
      <c r="Q74" s="11">
        <v>10999046.51875</v>
      </c>
      <c r="R74" s="11">
        <v>12635556.01433</v>
      </c>
      <c r="S74" s="11">
        <f t="shared" si="33"/>
        <v>1636509.495579999</v>
      </c>
      <c r="T74" s="11">
        <f t="shared" si="34"/>
        <v>114.87864873369024</v>
      </c>
      <c r="U74" s="11">
        <f t="shared" si="16"/>
        <v>4947618.361639999</v>
      </c>
      <c r="V74" s="11">
        <f t="shared" si="16"/>
        <v>4492046.476089999</v>
      </c>
      <c r="W74" s="11">
        <f t="shared" si="35"/>
        <v>90.79209728296443</v>
      </c>
    </row>
    <row r="75" spans="1:23" ht="15.75">
      <c r="A75" s="8" t="s">
        <v>71</v>
      </c>
      <c r="B75" s="11">
        <v>33357722.41478</v>
      </c>
      <c r="C75" s="11">
        <v>36772227.29117</v>
      </c>
      <c r="D75" s="11">
        <f t="shared" si="24"/>
        <v>3414504.8763900027</v>
      </c>
      <c r="E75" s="11">
        <f t="shared" si="25"/>
        <v>110.23602521159275</v>
      </c>
      <c r="F75" s="11">
        <v>6461976.738100001</v>
      </c>
      <c r="G75" s="11">
        <v>5082470.98199</v>
      </c>
      <c r="H75" s="11">
        <f t="shared" si="26"/>
        <v>-1379505.7561100004</v>
      </c>
      <c r="I75" s="11">
        <f t="shared" si="27"/>
        <v>78.651954161698</v>
      </c>
      <c r="J75" s="11">
        <f t="shared" si="28"/>
        <v>19.371756433937033</v>
      </c>
      <c r="K75" s="11">
        <f t="shared" si="28"/>
        <v>13.821493437821857</v>
      </c>
      <c r="L75" s="11">
        <f t="shared" si="29"/>
        <v>-5.550262996115176</v>
      </c>
      <c r="M75" s="11">
        <f t="shared" si="30"/>
        <v>26895745.67668</v>
      </c>
      <c r="N75" s="11">
        <f t="shared" si="15"/>
        <v>31689756.30918</v>
      </c>
      <c r="O75" s="11">
        <f t="shared" si="31"/>
        <v>4794010.6325</v>
      </c>
      <c r="P75" s="11">
        <f t="shared" si="32"/>
        <v>117.82441985483472</v>
      </c>
      <c r="Q75" s="11">
        <v>28807185.060119998</v>
      </c>
      <c r="R75" s="11">
        <v>34403308.73098</v>
      </c>
      <c r="S75" s="11">
        <f t="shared" si="33"/>
        <v>5596123.670860004</v>
      </c>
      <c r="T75" s="11">
        <f t="shared" si="34"/>
        <v>119.42613851086459</v>
      </c>
      <c r="U75" s="11">
        <f t="shared" si="16"/>
        <v>4550537.354660001</v>
      </c>
      <c r="V75" s="11">
        <f t="shared" si="16"/>
        <v>2368918.5601899996</v>
      </c>
      <c r="W75" s="11">
        <f t="shared" si="35"/>
        <v>52.05799613454655</v>
      </c>
    </row>
    <row r="76" spans="1:23" ht="15.75">
      <c r="A76" s="8" t="s">
        <v>72</v>
      </c>
      <c r="B76" s="11">
        <v>19657759.822759997</v>
      </c>
      <c r="C76" s="11">
        <v>23632994.063360002</v>
      </c>
      <c r="D76" s="11">
        <f t="shared" si="24"/>
        <v>3975234.240600005</v>
      </c>
      <c r="E76" s="11">
        <f t="shared" si="25"/>
        <v>120.22221390657866</v>
      </c>
      <c r="F76" s="11">
        <v>5198590.71659</v>
      </c>
      <c r="G76" s="11">
        <v>4485533.9668000005</v>
      </c>
      <c r="H76" s="11">
        <f t="shared" si="26"/>
        <v>-713056.7497899998</v>
      </c>
      <c r="I76" s="11">
        <f t="shared" si="27"/>
        <v>86.28365284625201</v>
      </c>
      <c r="J76" s="11">
        <f t="shared" si="28"/>
        <v>26.445489025514533</v>
      </c>
      <c r="K76" s="11">
        <f t="shared" si="28"/>
        <v>18.979964852419016</v>
      </c>
      <c r="L76" s="11">
        <f t="shared" si="29"/>
        <v>-7.465524173095517</v>
      </c>
      <c r="M76" s="11">
        <f t="shared" si="30"/>
        <v>14459169.106169997</v>
      </c>
      <c r="N76" s="11">
        <f t="shared" si="15"/>
        <v>19147460.09656</v>
      </c>
      <c r="O76" s="11">
        <f t="shared" si="31"/>
        <v>4688290.990390005</v>
      </c>
      <c r="P76" s="11">
        <f t="shared" si="32"/>
        <v>132.42434579722445</v>
      </c>
      <c r="Q76" s="11">
        <v>15158774.070379999</v>
      </c>
      <c r="R76" s="11">
        <v>17458653.919779997</v>
      </c>
      <c r="S76" s="11">
        <f t="shared" si="33"/>
        <v>2299879.849399999</v>
      </c>
      <c r="T76" s="11">
        <f t="shared" si="34"/>
        <v>115.17193830267533</v>
      </c>
      <c r="U76" s="11">
        <f t="shared" si="16"/>
        <v>4498985.752379999</v>
      </c>
      <c r="V76" s="11">
        <f t="shared" si="16"/>
        <v>6174340.143580005</v>
      </c>
      <c r="W76" s="11">
        <f t="shared" si="35"/>
        <v>137.23849070457115</v>
      </c>
    </row>
    <row r="77" spans="1:23" ht="15.75">
      <c r="A77" s="8" t="s">
        <v>73</v>
      </c>
      <c r="B77" s="11">
        <v>23177005.52017</v>
      </c>
      <c r="C77" s="11">
        <v>28632177.790740002</v>
      </c>
      <c r="D77" s="11">
        <f t="shared" si="24"/>
        <v>5455172.2705700025</v>
      </c>
      <c r="E77" s="11">
        <f t="shared" si="25"/>
        <v>123.53700207657366</v>
      </c>
      <c r="F77" s="11">
        <v>5532872.86562</v>
      </c>
      <c r="G77" s="11">
        <v>3935727.53731</v>
      </c>
      <c r="H77" s="11">
        <f t="shared" si="26"/>
        <v>-1597145.3283100002</v>
      </c>
      <c r="I77" s="11">
        <f t="shared" si="27"/>
        <v>71.1335256185933</v>
      </c>
      <c r="J77" s="11">
        <f t="shared" si="28"/>
        <v>23.87225071334158</v>
      </c>
      <c r="K77" s="11">
        <f t="shared" si="28"/>
        <v>13.74581970702509</v>
      </c>
      <c r="L77" s="11">
        <f t="shared" si="29"/>
        <v>-10.126431006316489</v>
      </c>
      <c r="M77" s="11">
        <f t="shared" si="30"/>
        <v>17644132.65455</v>
      </c>
      <c r="N77" s="11">
        <f t="shared" si="15"/>
        <v>24696450.25343</v>
      </c>
      <c r="O77" s="11">
        <f t="shared" si="31"/>
        <v>7052317.59888</v>
      </c>
      <c r="P77" s="11">
        <f t="shared" si="32"/>
        <v>139.9697606958389</v>
      </c>
      <c r="Q77" s="11">
        <v>19317677.884669997</v>
      </c>
      <c r="R77" s="11">
        <v>23573478.094150003</v>
      </c>
      <c r="S77" s="11">
        <f t="shared" si="33"/>
        <v>4255800.209480006</v>
      </c>
      <c r="T77" s="11">
        <f t="shared" si="34"/>
        <v>122.03059930333188</v>
      </c>
      <c r="U77" s="11">
        <f t="shared" si="16"/>
        <v>3859327.6355000027</v>
      </c>
      <c r="V77" s="11">
        <f t="shared" si="16"/>
        <v>5058699.696589999</v>
      </c>
      <c r="W77" s="11">
        <f t="shared" si="35"/>
        <v>131.07722832489213</v>
      </c>
    </row>
    <row r="78" spans="1:23" ht="15.75">
      <c r="A78" s="8" t="s">
        <v>74</v>
      </c>
      <c r="B78" s="11">
        <v>22143745.16248</v>
      </c>
      <c r="C78" s="11">
        <v>25057266.90152</v>
      </c>
      <c r="D78" s="11">
        <f t="shared" si="24"/>
        <v>2913521.7390399985</v>
      </c>
      <c r="E78" s="11">
        <f t="shared" si="25"/>
        <v>113.15731244946146</v>
      </c>
      <c r="F78" s="11">
        <v>5432550.06399</v>
      </c>
      <c r="G78" s="11">
        <v>4098870.0634299996</v>
      </c>
      <c r="H78" s="11">
        <f t="shared" si="26"/>
        <v>-1333680.00056</v>
      </c>
      <c r="I78" s="11">
        <f t="shared" si="27"/>
        <v>75.45020322223293</v>
      </c>
      <c r="J78" s="11">
        <f t="shared" si="28"/>
        <v>24.533113184461786</v>
      </c>
      <c r="K78" s="11">
        <f t="shared" si="28"/>
        <v>16.358009353292072</v>
      </c>
      <c r="L78" s="11">
        <f t="shared" si="29"/>
        <v>-8.175103831169714</v>
      </c>
      <c r="M78" s="11">
        <f t="shared" si="30"/>
        <v>16711195.09849</v>
      </c>
      <c r="N78" s="11">
        <f t="shared" si="15"/>
        <v>20958396.83809</v>
      </c>
      <c r="O78" s="11">
        <f t="shared" si="31"/>
        <v>4247201.739599999</v>
      </c>
      <c r="P78" s="11">
        <f t="shared" si="32"/>
        <v>125.4153082084702</v>
      </c>
      <c r="Q78" s="11">
        <v>19174674.6114</v>
      </c>
      <c r="R78" s="11">
        <v>20352618.801900003</v>
      </c>
      <c r="S78" s="11">
        <f t="shared" si="33"/>
        <v>1177944.1905000024</v>
      </c>
      <c r="T78" s="11">
        <f t="shared" si="34"/>
        <v>106.14322909969837</v>
      </c>
      <c r="U78" s="11">
        <f t="shared" si="16"/>
        <v>2969070.5510799997</v>
      </c>
      <c r="V78" s="11">
        <f t="shared" si="16"/>
        <v>4704648.099619996</v>
      </c>
      <c r="W78" s="11">
        <f t="shared" si="35"/>
        <v>158.45524781850264</v>
      </c>
    </row>
    <row r="79" spans="1:23" ht="15.75">
      <c r="A79" s="8" t="s">
        <v>75</v>
      </c>
      <c r="B79" s="11">
        <v>11940938.39652</v>
      </c>
      <c r="C79" s="11">
        <v>15088012.263</v>
      </c>
      <c r="D79" s="11">
        <f t="shared" si="24"/>
        <v>3147073.8664800003</v>
      </c>
      <c r="E79" s="11">
        <f t="shared" si="25"/>
        <v>126.35533123089526</v>
      </c>
      <c r="F79" s="11">
        <v>2862941.59431</v>
      </c>
      <c r="G79" s="11">
        <v>3773973.94486</v>
      </c>
      <c r="H79" s="11">
        <f t="shared" si="26"/>
        <v>911032.3505500001</v>
      </c>
      <c r="I79" s="11">
        <f t="shared" si="27"/>
        <v>131.82154859046534</v>
      </c>
      <c r="J79" s="11">
        <f t="shared" si="28"/>
        <v>23.975850969504705</v>
      </c>
      <c r="K79" s="11">
        <f t="shared" si="28"/>
        <v>25.013062549762328</v>
      </c>
      <c r="L79" s="11">
        <f t="shared" si="29"/>
        <v>1.0372115802576225</v>
      </c>
      <c r="M79" s="11">
        <f t="shared" si="30"/>
        <v>9077996.80221</v>
      </c>
      <c r="N79" s="11">
        <f t="shared" si="15"/>
        <v>11314038.31814</v>
      </c>
      <c r="O79" s="11">
        <f t="shared" si="31"/>
        <v>2236041.5159300007</v>
      </c>
      <c r="P79" s="11">
        <f t="shared" si="32"/>
        <v>124.63144198713141</v>
      </c>
      <c r="Q79" s="11">
        <v>11124145.51258</v>
      </c>
      <c r="R79" s="11">
        <v>12694474.48034</v>
      </c>
      <c r="S79" s="11">
        <f t="shared" si="33"/>
        <v>1570328.9677600004</v>
      </c>
      <c r="T79" s="11">
        <f t="shared" si="34"/>
        <v>114.11640081464375</v>
      </c>
      <c r="U79" s="11">
        <f t="shared" si="16"/>
        <v>816792.8839400001</v>
      </c>
      <c r="V79" s="11">
        <f t="shared" si="16"/>
        <v>2393537.78266</v>
      </c>
      <c r="W79" s="11">
        <f t="shared" si="35"/>
        <v>293.04096910274063</v>
      </c>
    </row>
    <row r="80" spans="1:23" ht="15.75">
      <c r="A80" s="8" t="s">
        <v>76</v>
      </c>
      <c r="B80" s="11">
        <v>9040453.84736</v>
      </c>
      <c r="C80" s="11">
        <v>11174546.4495</v>
      </c>
      <c r="D80" s="11">
        <f t="shared" si="24"/>
        <v>2134092.60214</v>
      </c>
      <c r="E80" s="11">
        <f t="shared" si="25"/>
        <v>123.60603392453797</v>
      </c>
      <c r="F80" s="11">
        <v>2765385.64492</v>
      </c>
      <c r="G80" s="11">
        <v>2482942.39114</v>
      </c>
      <c r="H80" s="11">
        <f t="shared" si="26"/>
        <v>-282443.2537799999</v>
      </c>
      <c r="I80" s="11">
        <f t="shared" si="27"/>
        <v>89.78647863096973</v>
      </c>
      <c r="J80" s="11">
        <f t="shared" si="28"/>
        <v>30.58901346780892</v>
      </c>
      <c r="K80" s="11">
        <f t="shared" si="28"/>
        <v>22.219625667680663</v>
      </c>
      <c r="L80" s="11">
        <f t="shared" si="29"/>
        <v>-8.369387800128255</v>
      </c>
      <c r="M80" s="11">
        <f t="shared" si="30"/>
        <v>6275068.20244</v>
      </c>
      <c r="N80" s="11">
        <f t="shared" si="15"/>
        <v>8691604.05836</v>
      </c>
      <c r="O80" s="11">
        <f t="shared" si="31"/>
        <v>2416535.855919999</v>
      </c>
      <c r="P80" s="11">
        <f t="shared" si="32"/>
        <v>138.5101130053113</v>
      </c>
      <c r="Q80" s="11">
        <v>7061329.19591</v>
      </c>
      <c r="R80" s="11">
        <v>8379314.9917</v>
      </c>
      <c r="S80" s="11">
        <f t="shared" si="33"/>
        <v>1317985.79579</v>
      </c>
      <c r="T80" s="11">
        <f t="shared" si="34"/>
        <v>118.66483999292076</v>
      </c>
      <c r="U80" s="11">
        <f t="shared" si="16"/>
        <v>1979124.6514499998</v>
      </c>
      <c r="V80" s="11">
        <f t="shared" si="16"/>
        <v>2795231.4578</v>
      </c>
      <c r="W80" s="11">
        <f t="shared" si="35"/>
        <v>141.23574559854438</v>
      </c>
    </row>
    <row r="81" spans="1:23" ht="15.75">
      <c r="A81" s="8" t="s">
        <v>77</v>
      </c>
      <c r="B81" s="11">
        <v>3048761.66933</v>
      </c>
      <c r="C81" s="11">
        <v>3766644.85443</v>
      </c>
      <c r="D81" s="11">
        <f t="shared" si="24"/>
        <v>717883.1850999999</v>
      </c>
      <c r="E81" s="11">
        <f t="shared" si="25"/>
        <v>123.54671381242348</v>
      </c>
      <c r="F81" s="11">
        <v>2502646.7744899997</v>
      </c>
      <c r="G81" s="11">
        <v>2961817.728</v>
      </c>
      <c r="H81" s="11">
        <f t="shared" si="26"/>
        <v>459170.95351000037</v>
      </c>
      <c r="I81" s="11">
        <f t="shared" si="27"/>
        <v>118.3474135539392</v>
      </c>
      <c r="J81" s="11">
        <f t="shared" si="28"/>
        <v>82.08732088395696</v>
      </c>
      <c r="K81" s="11">
        <f t="shared" si="28"/>
        <v>78.63278441333719</v>
      </c>
      <c r="L81" s="11">
        <f t="shared" si="29"/>
        <v>-3.4545364706197716</v>
      </c>
      <c r="M81" s="11">
        <f t="shared" si="30"/>
        <v>546114.8948400002</v>
      </c>
      <c r="N81" s="11">
        <f t="shared" si="15"/>
        <v>804827.1264299997</v>
      </c>
      <c r="O81" s="11">
        <f t="shared" si="31"/>
        <v>258712.23158999952</v>
      </c>
      <c r="P81" s="11">
        <f t="shared" si="32"/>
        <v>147.3732238462012</v>
      </c>
      <c r="Q81" s="11">
        <v>2411062.54691</v>
      </c>
      <c r="R81" s="11">
        <v>3356626.93561</v>
      </c>
      <c r="S81" s="11">
        <f t="shared" si="33"/>
        <v>945564.3887</v>
      </c>
      <c r="T81" s="11">
        <f t="shared" si="34"/>
        <v>139.21774613071852</v>
      </c>
      <c r="U81" s="11">
        <f t="shared" si="16"/>
        <v>637699.1224199999</v>
      </c>
      <c r="V81" s="11">
        <f t="shared" si="16"/>
        <v>410017.9188199998</v>
      </c>
      <c r="W81" s="11">
        <f t="shared" si="35"/>
        <v>64.29645335938768</v>
      </c>
    </row>
    <row r="82" spans="1:23" ht="15.75">
      <c r="A82" s="8" t="s">
        <v>78</v>
      </c>
      <c r="B82" s="11">
        <v>3657865.2494699997</v>
      </c>
      <c r="C82" s="11">
        <v>3827268.43642</v>
      </c>
      <c r="D82" s="11">
        <f t="shared" si="24"/>
        <v>169403.18695000047</v>
      </c>
      <c r="E82" s="11">
        <f t="shared" si="25"/>
        <v>104.63120359544536</v>
      </c>
      <c r="F82" s="11">
        <v>1211636.30893</v>
      </c>
      <c r="G82" s="11">
        <v>1073058.3141</v>
      </c>
      <c r="H82" s="11">
        <f t="shared" si="26"/>
        <v>-138577.99482999998</v>
      </c>
      <c r="I82" s="11">
        <f t="shared" si="27"/>
        <v>88.56274000633255</v>
      </c>
      <c r="J82" s="11">
        <f t="shared" si="28"/>
        <v>33.124137339546834</v>
      </c>
      <c r="K82" s="11">
        <f t="shared" si="28"/>
        <v>28.037184533200165</v>
      </c>
      <c r="L82" s="11">
        <f t="shared" si="29"/>
        <v>-5.08695280634667</v>
      </c>
      <c r="M82" s="11">
        <f t="shared" si="30"/>
        <v>2446228.94054</v>
      </c>
      <c r="N82" s="11">
        <f t="shared" si="15"/>
        <v>2754210.12232</v>
      </c>
      <c r="O82" s="11">
        <f t="shared" si="31"/>
        <v>307981.1817800002</v>
      </c>
      <c r="P82" s="11">
        <f t="shared" si="32"/>
        <v>112.5900391691063</v>
      </c>
      <c r="Q82" s="11">
        <v>3378519.10768</v>
      </c>
      <c r="R82" s="11">
        <v>3930716.65789</v>
      </c>
      <c r="S82" s="11">
        <f t="shared" si="33"/>
        <v>552197.55021</v>
      </c>
      <c r="T82" s="11">
        <f t="shared" si="34"/>
        <v>116.3443666473501</v>
      </c>
      <c r="U82" s="11">
        <f t="shared" si="16"/>
        <v>279346.1417899998</v>
      </c>
      <c r="V82" s="11">
        <f t="shared" si="16"/>
        <v>-103448.22146999976</v>
      </c>
      <c r="W82" s="11">
        <f t="shared" si="35"/>
        <v>-37.03227143468751</v>
      </c>
    </row>
    <row r="83" spans="1:23" ht="15.75">
      <c r="A83" s="8" t="s">
        <v>99</v>
      </c>
      <c r="B83" s="11">
        <v>9140456.19821</v>
      </c>
      <c r="C83" s="11">
        <v>9772880.42826</v>
      </c>
      <c r="D83" s="11">
        <f t="shared" si="24"/>
        <v>632424.2300500013</v>
      </c>
      <c r="E83" s="11">
        <f t="shared" si="25"/>
        <v>106.9189569572452</v>
      </c>
      <c r="F83" s="11">
        <v>4599762.434470001</v>
      </c>
      <c r="G83" s="11">
        <v>3633153.08195</v>
      </c>
      <c r="H83" s="11">
        <f t="shared" si="26"/>
        <v>-966609.3525200007</v>
      </c>
      <c r="I83" s="11">
        <f t="shared" si="27"/>
        <v>78.98566792762252</v>
      </c>
      <c r="J83" s="11">
        <f t="shared" si="28"/>
        <v>50.32311664455856</v>
      </c>
      <c r="K83" s="11">
        <f t="shared" si="28"/>
        <v>37.17586753076503</v>
      </c>
      <c r="L83" s="11">
        <f t="shared" si="29"/>
        <v>-13.147249113793528</v>
      </c>
      <c r="M83" s="11">
        <f t="shared" si="30"/>
        <v>4540693.763739998</v>
      </c>
      <c r="N83" s="11">
        <f t="shared" si="15"/>
        <v>6139727.346310001</v>
      </c>
      <c r="O83" s="11">
        <f t="shared" si="31"/>
        <v>1599033.5825700024</v>
      </c>
      <c r="P83" s="11">
        <f t="shared" si="32"/>
        <v>135.2156226728873</v>
      </c>
      <c r="Q83" s="11">
        <v>7628332.05174</v>
      </c>
      <c r="R83" s="11">
        <v>9124513.6</v>
      </c>
      <c r="S83" s="11">
        <f t="shared" si="33"/>
        <v>1496181.5482599996</v>
      </c>
      <c r="T83" s="11">
        <f t="shared" si="34"/>
        <v>119.61348218866175</v>
      </c>
      <c r="U83" s="11">
        <f t="shared" si="16"/>
        <v>1512124.146469999</v>
      </c>
      <c r="V83" s="11">
        <f t="shared" si="16"/>
        <v>648366.8282600008</v>
      </c>
      <c r="W83" s="11">
        <f t="shared" si="35"/>
        <v>42.87788339162432</v>
      </c>
    </row>
    <row r="84" spans="1:23" s="4" customFormat="1" ht="15.75">
      <c r="A84" s="2" t="s">
        <v>93</v>
      </c>
      <c r="B84" s="12">
        <f aca="true" t="shared" si="36" ref="B84:R84">SUM(B72:B83)</f>
        <v>164063369.93338996</v>
      </c>
      <c r="C84" s="12">
        <f t="shared" si="36"/>
        <v>188423683.30184</v>
      </c>
      <c r="D84" s="12">
        <f t="shared" si="36"/>
        <v>24360313.368450012</v>
      </c>
      <c r="E84" s="11">
        <f t="shared" si="25"/>
        <v>114.84811227414163</v>
      </c>
      <c r="F84" s="12">
        <f t="shared" si="36"/>
        <v>55159467.65947</v>
      </c>
      <c r="G84" s="12">
        <f t="shared" si="36"/>
        <v>47326486.45905</v>
      </c>
      <c r="H84" s="11">
        <f t="shared" si="26"/>
        <v>-7832981.20042</v>
      </c>
      <c r="I84" s="11">
        <f t="shared" si="27"/>
        <v>85.79938941982302</v>
      </c>
      <c r="J84" s="11">
        <f t="shared" si="28"/>
        <v>33.62083058629409</v>
      </c>
      <c r="K84" s="11">
        <f t="shared" si="28"/>
        <v>25.117058338805887</v>
      </c>
      <c r="L84" s="12">
        <f t="shared" si="36"/>
        <v>-95.22398605701125</v>
      </c>
      <c r="M84" s="12">
        <f t="shared" si="36"/>
        <v>108903902.27392</v>
      </c>
      <c r="N84" s="12">
        <f t="shared" si="36"/>
        <v>141097196.84279</v>
      </c>
      <c r="O84" s="11">
        <f t="shared" si="31"/>
        <v>32193294.568870008</v>
      </c>
      <c r="P84" s="11">
        <f t="shared" si="32"/>
        <v>129.56119468326855</v>
      </c>
      <c r="Q84" s="12">
        <f t="shared" si="36"/>
        <v>134967878.40691003</v>
      </c>
      <c r="R84" s="12">
        <f t="shared" si="36"/>
        <v>157161494.2124</v>
      </c>
      <c r="S84" s="11">
        <f t="shared" si="33"/>
        <v>22193615.805489957</v>
      </c>
      <c r="T84" s="11">
        <f t="shared" si="34"/>
        <v>116.44362797093038</v>
      </c>
      <c r="U84" s="12">
        <f>SUM(U72:U83)</f>
        <v>29095491.526479997</v>
      </c>
      <c r="V84" s="12">
        <f>SUM(V72:V83)</f>
        <v>31262189.089440003</v>
      </c>
      <c r="W84" s="11">
        <f t="shared" si="35"/>
        <v>107.44684983578325</v>
      </c>
    </row>
    <row r="85" spans="1:23" s="4" customFormat="1" ht="15.75">
      <c r="A85" s="7" t="s">
        <v>79</v>
      </c>
      <c r="B85" s="12"/>
      <c r="C85" s="12"/>
      <c r="D85" s="11"/>
      <c r="E85" s="11"/>
      <c r="F85" s="12"/>
      <c r="G85" s="12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  <c r="S85" s="11"/>
      <c r="T85" s="11"/>
      <c r="U85" s="12"/>
      <c r="V85" s="12"/>
      <c r="W85" s="11"/>
    </row>
    <row r="86" spans="1:23" ht="15.75">
      <c r="A86" s="8" t="s">
        <v>80</v>
      </c>
      <c r="B86" s="11">
        <v>26203252.4928</v>
      </c>
      <c r="C86" s="11">
        <v>25884459.28375</v>
      </c>
      <c r="D86" s="11">
        <f t="shared" si="24"/>
        <v>-318793.2090499997</v>
      </c>
      <c r="E86" s="11">
        <f t="shared" si="25"/>
        <v>98.78338305850545</v>
      </c>
      <c r="F86" s="11">
        <v>14780720.796540001</v>
      </c>
      <c r="G86" s="11">
        <v>11673696.73633</v>
      </c>
      <c r="H86" s="11">
        <f t="shared" si="26"/>
        <v>-3107024.0602100007</v>
      </c>
      <c r="I86" s="11">
        <f t="shared" si="27"/>
        <v>78.97921148109828</v>
      </c>
      <c r="J86" s="11">
        <f t="shared" si="28"/>
        <v>56.40796233445209</v>
      </c>
      <c r="K86" s="11">
        <f t="shared" si="28"/>
        <v>45.09924896773342</v>
      </c>
      <c r="L86" s="11">
        <f t="shared" si="29"/>
        <v>-11.308713366718663</v>
      </c>
      <c r="M86" s="11">
        <f>B86-F86</f>
        <v>11422531.69626</v>
      </c>
      <c r="N86" s="11">
        <f t="shared" si="15"/>
        <v>14210762.54742</v>
      </c>
      <c r="O86" s="11">
        <f t="shared" si="31"/>
        <v>2788230.851160001</v>
      </c>
      <c r="P86" s="11">
        <f t="shared" si="32"/>
        <v>124.4099200186324</v>
      </c>
      <c r="Q86" s="11">
        <v>18566962.235549998</v>
      </c>
      <c r="R86" s="11">
        <v>23894902.62768</v>
      </c>
      <c r="S86" s="11">
        <f t="shared" si="33"/>
        <v>5327940.392130002</v>
      </c>
      <c r="T86" s="11">
        <f t="shared" si="34"/>
        <v>128.69581100309796</v>
      </c>
      <c r="U86" s="11">
        <f t="shared" si="16"/>
        <v>7636290.2572500035</v>
      </c>
      <c r="V86" s="11">
        <f t="shared" si="16"/>
        <v>1989556.6560700014</v>
      </c>
      <c r="W86" s="11">
        <f t="shared" si="35"/>
        <v>26.05396847220531</v>
      </c>
    </row>
    <row r="87" spans="1:23" ht="15.75">
      <c r="A87" s="8" t="s">
        <v>81</v>
      </c>
      <c r="B87" s="11">
        <v>15112695.6301</v>
      </c>
      <c r="C87" s="11">
        <v>20605681.80998</v>
      </c>
      <c r="D87" s="11">
        <f t="shared" si="24"/>
        <v>5492986.179880001</v>
      </c>
      <c r="E87" s="11">
        <f t="shared" si="25"/>
        <v>136.34683258583996</v>
      </c>
      <c r="F87" s="11">
        <v>5470965.59565</v>
      </c>
      <c r="G87" s="11">
        <v>7039058.07751</v>
      </c>
      <c r="H87" s="11">
        <f t="shared" si="26"/>
        <v>1568092.4818600006</v>
      </c>
      <c r="I87" s="11">
        <f t="shared" si="27"/>
        <v>128.66207901411045</v>
      </c>
      <c r="J87" s="11">
        <f t="shared" si="28"/>
        <v>36.20112341013116</v>
      </c>
      <c r="K87" s="11">
        <f t="shared" si="28"/>
        <v>34.1607627567109</v>
      </c>
      <c r="L87" s="11">
        <f t="shared" si="29"/>
        <v>-2.040360653420258</v>
      </c>
      <c r="M87" s="11">
        <f>B87-F87</f>
        <v>9641730.034450002</v>
      </c>
      <c r="N87" s="11">
        <f t="shared" si="15"/>
        <v>13566623.732470002</v>
      </c>
      <c r="O87" s="11">
        <f t="shared" si="31"/>
        <v>3924893.69802</v>
      </c>
      <c r="P87" s="11">
        <f t="shared" si="32"/>
        <v>140.7073594053797</v>
      </c>
      <c r="Q87" s="11">
        <v>15169891.03369</v>
      </c>
      <c r="R87" s="11">
        <v>17233148.80839</v>
      </c>
      <c r="S87" s="11">
        <f t="shared" si="33"/>
        <v>2063257.774699999</v>
      </c>
      <c r="T87" s="11">
        <f t="shared" si="34"/>
        <v>113.60100590121458</v>
      </c>
      <c r="U87" s="11">
        <f t="shared" si="16"/>
        <v>-57195.4035899993</v>
      </c>
      <c r="V87" s="11">
        <f t="shared" si="16"/>
        <v>3372533.0015900023</v>
      </c>
      <c r="W87" s="11">
        <f t="shared" si="35"/>
        <v>-5896.510540891952</v>
      </c>
    </row>
    <row r="88" spans="1:23" ht="15.75">
      <c r="A88" s="8" t="s">
        <v>82</v>
      </c>
      <c r="B88" s="11">
        <v>15403615.92844</v>
      </c>
      <c r="C88" s="11">
        <v>16713291.98033</v>
      </c>
      <c r="D88" s="11">
        <f t="shared" si="24"/>
        <v>1309676.0518899988</v>
      </c>
      <c r="E88" s="11">
        <f t="shared" si="25"/>
        <v>108.50239358066516</v>
      </c>
      <c r="F88" s="11">
        <v>5026696.80391</v>
      </c>
      <c r="G88" s="11">
        <v>3918903.50831</v>
      </c>
      <c r="H88" s="11">
        <f t="shared" si="26"/>
        <v>-1107793.2956000003</v>
      </c>
      <c r="I88" s="11">
        <f t="shared" si="27"/>
        <v>77.96180396760141</v>
      </c>
      <c r="J88" s="11">
        <f t="shared" si="28"/>
        <v>32.63322603771957</v>
      </c>
      <c r="K88" s="11">
        <f t="shared" si="28"/>
        <v>23.447825317251606</v>
      </c>
      <c r="L88" s="11">
        <f t="shared" si="29"/>
        <v>-9.18540072046796</v>
      </c>
      <c r="M88" s="11">
        <f>B88-F88</f>
        <v>10376919.12453</v>
      </c>
      <c r="N88" s="11">
        <f t="shared" si="15"/>
        <v>12794388.47202</v>
      </c>
      <c r="O88" s="11">
        <f t="shared" si="31"/>
        <v>2417469.3474899996</v>
      </c>
      <c r="P88" s="11">
        <f t="shared" si="32"/>
        <v>123.2966000648048</v>
      </c>
      <c r="Q88" s="11">
        <v>12952044.91098</v>
      </c>
      <c r="R88" s="11">
        <v>14112287.41945</v>
      </c>
      <c r="S88" s="11">
        <f t="shared" si="33"/>
        <v>1160242.5084700007</v>
      </c>
      <c r="T88" s="11">
        <f t="shared" si="34"/>
        <v>108.95798707033832</v>
      </c>
      <c r="U88" s="11">
        <f t="shared" si="16"/>
        <v>2451571.0174600016</v>
      </c>
      <c r="V88" s="11">
        <f t="shared" si="16"/>
        <v>2601004.56088</v>
      </c>
      <c r="W88" s="11">
        <f t="shared" si="35"/>
        <v>106.09541972701334</v>
      </c>
    </row>
    <row r="89" spans="1:23" ht="15.75">
      <c r="A89" s="8" t="s">
        <v>83</v>
      </c>
      <c r="B89" s="11">
        <v>10004361.057209998</v>
      </c>
      <c r="C89" s="11">
        <v>10126556.56061</v>
      </c>
      <c r="D89" s="11">
        <f t="shared" si="24"/>
        <v>122195.50340000167</v>
      </c>
      <c r="E89" s="11">
        <f t="shared" si="25"/>
        <v>101.221422364719</v>
      </c>
      <c r="F89" s="11">
        <v>3969856.89552</v>
      </c>
      <c r="G89" s="11">
        <v>2906152.92249</v>
      </c>
      <c r="H89" s="11">
        <f t="shared" si="26"/>
        <v>-1063703.97303</v>
      </c>
      <c r="I89" s="11">
        <f t="shared" si="27"/>
        <v>73.20548319435912</v>
      </c>
      <c r="J89" s="11">
        <f t="shared" si="28"/>
        <v>39.68126372907125</v>
      </c>
      <c r="K89" s="11">
        <f t="shared" si="28"/>
        <v>28.698332993016333</v>
      </c>
      <c r="L89" s="11">
        <f t="shared" si="29"/>
        <v>-10.982930736054914</v>
      </c>
      <c r="M89" s="11">
        <f>B89-F89</f>
        <v>6034504.161689999</v>
      </c>
      <c r="N89" s="11">
        <f t="shared" si="15"/>
        <v>7220403.63812</v>
      </c>
      <c r="O89" s="11">
        <f t="shared" si="31"/>
        <v>1185899.4764300017</v>
      </c>
      <c r="P89" s="11">
        <f t="shared" si="32"/>
        <v>119.6519787650272</v>
      </c>
      <c r="Q89" s="11">
        <v>8346640.131010001</v>
      </c>
      <c r="R89" s="11">
        <v>9037402.58292</v>
      </c>
      <c r="S89" s="11">
        <f t="shared" si="33"/>
        <v>690762.4519099994</v>
      </c>
      <c r="T89" s="11">
        <f t="shared" si="34"/>
        <v>108.27593428095254</v>
      </c>
      <c r="U89" s="11">
        <f t="shared" si="16"/>
        <v>1657720.9261999978</v>
      </c>
      <c r="V89" s="11">
        <f t="shared" si="16"/>
        <v>1089153.97769</v>
      </c>
      <c r="W89" s="11">
        <f t="shared" si="35"/>
        <v>65.70188989449952</v>
      </c>
    </row>
    <row r="90" spans="1:23" ht="15.75">
      <c r="A90" s="8" t="s">
        <v>84</v>
      </c>
      <c r="B90" s="11">
        <v>11359331.84048</v>
      </c>
      <c r="C90" s="11">
        <v>12371906.09523</v>
      </c>
      <c r="D90" s="11">
        <f t="shared" si="24"/>
        <v>1012574.2547500003</v>
      </c>
      <c r="E90" s="11">
        <f t="shared" si="25"/>
        <v>108.91403005889484</v>
      </c>
      <c r="F90" s="11">
        <v>8416431.79529</v>
      </c>
      <c r="G90" s="11">
        <v>8753590.40532</v>
      </c>
      <c r="H90" s="11">
        <f t="shared" si="26"/>
        <v>337158.61002999917</v>
      </c>
      <c r="I90" s="11">
        <f t="shared" si="27"/>
        <v>104.00595665990757</v>
      </c>
      <c r="J90" s="11">
        <f t="shared" si="28"/>
        <v>74.09266595502818</v>
      </c>
      <c r="K90" s="11">
        <f t="shared" si="28"/>
        <v>70.75377341164071</v>
      </c>
      <c r="L90" s="11">
        <f t="shared" si="29"/>
        <v>-3.338892543387473</v>
      </c>
      <c r="M90" s="11">
        <f>B90-F90</f>
        <v>2942900.045189999</v>
      </c>
      <c r="N90" s="11">
        <f>C90-G90</f>
        <v>3618315.68991</v>
      </c>
      <c r="O90" s="11">
        <f t="shared" si="31"/>
        <v>675415.6447200011</v>
      </c>
      <c r="P90" s="11">
        <f t="shared" si="32"/>
        <v>122.95068246792577</v>
      </c>
      <c r="Q90" s="11">
        <v>8052662.71977</v>
      </c>
      <c r="R90" s="11">
        <v>9973467.13841</v>
      </c>
      <c r="S90" s="11">
        <f t="shared" si="33"/>
        <v>1920804.4186399998</v>
      </c>
      <c r="T90" s="11">
        <f t="shared" si="34"/>
        <v>123.85303452390046</v>
      </c>
      <c r="U90" s="11">
        <f t="shared" si="16"/>
        <v>3306669.1207099995</v>
      </c>
      <c r="V90" s="11">
        <f t="shared" si="16"/>
        <v>2398438.95682</v>
      </c>
      <c r="W90" s="11">
        <f t="shared" si="35"/>
        <v>72.5333823634889</v>
      </c>
    </row>
    <row r="91" spans="1:23" ht="15.75">
      <c r="A91" s="8" t="s">
        <v>85</v>
      </c>
      <c r="B91" s="11">
        <v>5086611.590489999</v>
      </c>
      <c r="C91" s="11">
        <v>4627219.06193</v>
      </c>
      <c r="D91" s="11">
        <f t="shared" si="24"/>
        <v>-459392.52855999954</v>
      </c>
      <c r="E91" s="11">
        <f t="shared" si="25"/>
        <v>90.96859431101666</v>
      </c>
      <c r="F91" s="11">
        <v>3263651.8019000003</v>
      </c>
      <c r="G91" s="11">
        <v>2305201.63194</v>
      </c>
      <c r="H91" s="11">
        <f t="shared" si="26"/>
        <v>-958450.1699600001</v>
      </c>
      <c r="I91" s="11">
        <f t="shared" si="27"/>
        <v>70.63258496503767</v>
      </c>
      <c r="J91" s="11">
        <f t="shared" si="28"/>
        <v>64.1616082502106</v>
      </c>
      <c r="K91" s="11">
        <f t="shared" si="28"/>
        <v>49.81829477030437</v>
      </c>
      <c r="L91" s="11">
        <f t="shared" si="29"/>
        <v>-14.343313479906236</v>
      </c>
      <c r="M91" s="11">
        <f aca="true" t="shared" si="37" ref="M91:N103">B91-F91</f>
        <v>1822959.788589999</v>
      </c>
      <c r="N91" s="11">
        <f t="shared" si="37"/>
        <v>2322017.4299899996</v>
      </c>
      <c r="O91" s="11">
        <f t="shared" si="31"/>
        <v>499057.64140000055</v>
      </c>
      <c r="P91" s="11">
        <f t="shared" si="32"/>
        <v>127.37622873107945</v>
      </c>
      <c r="Q91" s="11">
        <v>4146736.55187</v>
      </c>
      <c r="R91" s="11">
        <v>4001586.78736</v>
      </c>
      <c r="S91" s="11">
        <f t="shared" si="33"/>
        <v>-145149.76451000012</v>
      </c>
      <c r="T91" s="11">
        <f t="shared" si="34"/>
        <v>96.49966274214977</v>
      </c>
      <c r="U91" s="11">
        <f aca="true" t="shared" si="38" ref="U91:V103">B91-Q91</f>
        <v>939875.0386199993</v>
      </c>
      <c r="V91" s="11">
        <f t="shared" si="38"/>
        <v>625632.2745699999</v>
      </c>
      <c r="W91" s="11">
        <f t="shared" si="35"/>
        <v>66.56547401116258</v>
      </c>
    </row>
    <row r="92" spans="1:23" ht="15.75">
      <c r="A92" s="8" t="s">
        <v>86</v>
      </c>
      <c r="B92" s="11">
        <v>14244477.841559999</v>
      </c>
      <c r="C92" s="11">
        <v>14234250.025120001</v>
      </c>
      <c r="D92" s="11">
        <f t="shared" si="24"/>
        <v>-10227.816439997405</v>
      </c>
      <c r="E92" s="11">
        <f t="shared" si="25"/>
        <v>99.92819802485032</v>
      </c>
      <c r="F92" s="11">
        <v>2906735.77098</v>
      </c>
      <c r="G92" s="11">
        <v>1966300.9736</v>
      </c>
      <c r="H92" s="11">
        <f t="shared" si="26"/>
        <v>-940434.7973800001</v>
      </c>
      <c r="I92" s="11">
        <f t="shared" si="27"/>
        <v>67.64636102224955</v>
      </c>
      <c r="J92" s="11">
        <f t="shared" si="28"/>
        <v>20.406053512886547</v>
      </c>
      <c r="K92" s="11">
        <f t="shared" si="28"/>
        <v>13.813871262131517</v>
      </c>
      <c r="L92" s="11">
        <f t="shared" si="29"/>
        <v>-6.59218225075503</v>
      </c>
      <c r="M92" s="11">
        <f t="shared" si="37"/>
        <v>11337742.070579998</v>
      </c>
      <c r="N92" s="11">
        <f t="shared" si="37"/>
        <v>12267949.051520001</v>
      </c>
      <c r="O92" s="11">
        <f t="shared" si="31"/>
        <v>930206.980940003</v>
      </c>
      <c r="P92" s="11">
        <f t="shared" si="32"/>
        <v>108.20451704712679</v>
      </c>
      <c r="Q92" s="11">
        <v>10216427.27611</v>
      </c>
      <c r="R92" s="11">
        <v>10883406.80934</v>
      </c>
      <c r="S92" s="11">
        <f t="shared" si="33"/>
        <v>666979.5332299992</v>
      </c>
      <c r="T92" s="11">
        <f t="shared" si="34"/>
        <v>106.52850076846</v>
      </c>
      <c r="U92" s="11">
        <f t="shared" si="38"/>
        <v>4028050.565449998</v>
      </c>
      <c r="V92" s="11">
        <f t="shared" si="38"/>
        <v>3350843.215780001</v>
      </c>
      <c r="W92" s="11">
        <f t="shared" si="35"/>
        <v>83.1877147849473</v>
      </c>
    </row>
    <row r="93" spans="1:23" ht="15.75">
      <c r="A93" s="8" t="s">
        <v>87</v>
      </c>
      <c r="B93" s="11">
        <v>1936527.2334</v>
      </c>
      <c r="C93" s="11">
        <v>1799854.42522</v>
      </c>
      <c r="D93" s="11">
        <f t="shared" si="24"/>
        <v>-136672.80817999993</v>
      </c>
      <c r="E93" s="11">
        <f t="shared" si="25"/>
        <v>92.94237613482767</v>
      </c>
      <c r="F93" s="11">
        <v>1127292.15271</v>
      </c>
      <c r="G93" s="11">
        <v>872182.5391</v>
      </c>
      <c r="H93" s="11">
        <f t="shared" si="26"/>
        <v>-255109.61361</v>
      </c>
      <c r="I93" s="11">
        <f t="shared" si="27"/>
        <v>77.36969844093043</v>
      </c>
      <c r="J93" s="11">
        <f t="shared" si="28"/>
        <v>58.212047487232624</v>
      </c>
      <c r="K93" s="11">
        <f t="shared" si="28"/>
        <v>48.45850458119085</v>
      </c>
      <c r="L93" s="11">
        <f t="shared" si="29"/>
        <v>-9.753542906041773</v>
      </c>
      <c r="M93" s="11">
        <f t="shared" si="37"/>
        <v>809235.08069</v>
      </c>
      <c r="N93" s="11">
        <f t="shared" si="37"/>
        <v>927671.88612</v>
      </c>
      <c r="O93" s="11">
        <f t="shared" si="31"/>
        <v>118436.80543000007</v>
      </c>
      <c r="P93" s="11">
        <f t="shared" si="32"/>
        <v>114.6356489302236</v>
      </c>
      <c r="Q93" s="11">
        <v>1493771.25326</v>
      </c>
      <c r="R93" s="11">
        <v>1547164.0947</v>
      </c>
      <c r="S93" s="11">
        <f t="shared" si="33"/>
        <v>53392.841440000106</v>
      </c>
      <c r="T93" s="11">
        <f t="shared" si="34"/>
        <v>103.57436530683502</v>
      </c>
      <c r="U93" s="11">
        <f t="shared" si="38"/>
        <v>442755.9801400001</v>
      </c>
      <c r="V93" s="11">
        <f t="shared" si="38"/>
        <v>252690.33052000008</v>
      </c>
      <c r="W93" s="11">
        <f t="shared" si="35"/>
        <v>57.07214399229549</v>
      </c>
    </row>
    <row r="94" spans="1:23" ht="15.75">
      <c r="A94" s="8" t="s">
        <v>88</v>
      </c>
      <c r="B94" s="11">
        <v>2731931.76049</v>
      </c>
      <c r="C94" s="11">
        <v>3341632.0872</v>
      </c>
      <c r="D94" s="11">
        <f t="shared" si="24"/>
        <v>609700.3267100002</v>
      </c>
      <c r="E94" s="11">
        <f t="shared" si="25"/>
        <v>122.31755329791416</v>
      </c>
      <c r="F94" s="11">
        <v>774129.621</v>
      </c>
      <c r="G94" s="11">
        <v>1088343.28133</v>
      </c>
      <c r="H94" s="11">
        <f t="shared" si="26"/>
        <v>314213.66032999987</v>
      </c>
      <c r="I94" s="11">
        <f t="shared" si="27"/>
        <v>140.589282699725</v>
      </c>
      <c r="J94" s="11">
        <f t="shared" si="28"/>
        <v>28.336345445947448</v>
      </c>
      <c r="K94" s="11">
        <f t="shared" si="28"/>
        <v>32.56921327452113</v>
      </c>
      <c r="L94" s="11">
        <f t="shared" si="29"/>
        <v>4.232867828573685</v>
      </c>
      <c r="M94" s="11">
        <f t="shared" si="37"/>
        <v>1957802.1394899997</v>
      </c>
      <c r="N94" s="11">
        <f t="shared" si="37"/>
        <v>2253288.8058700003</v>
      </c>
      <c r="O94" s="11">
        <f t="shared" si="31"/>
        <v>295486.66638000053</v>
      </c>
      <c r="P94" s="11">
        <f t="shared" si="32"/>
        <v>115.09277472017543</v>
      </c>
      <c r="Q94" s="11">
        <v>2968935.37346</v>
      </c>
      <c r="R94" s="11">
        <v>3591859.39089</v>
      </c>
      <c r="S94" s="11">
        <f t="shared" si="33"/>
        <v>622924.01743</v>
      </c>
      <c r="T94" s="11">
        <f t="shared" si="34"/>
        <v>120.98139363350451</v>
      </c>
      <c r="U94" s="11">
        <f t="shared" si="38"/>
        <v>-237003.61297000013</v>
      </c>
      <c r="V94" s="11">
        <f t="shared" si="38"/>
        <v>-250227.30368999997</v>
      </c>
      <c r="W94" s="11">
        <f t="shared" si="35"/>
        <v>105.57953127983484</v>
      </c>
    </row>
    <row r="95" spans="1:23" s="4" customFormat="1" ht="15.75">
      <c r="A95" s="2" t="s">
        <v>93</v>
      </c>
      <c r="B95" s="12">
        <f aca="true" t="shared" si="39" ref="B95:R95">SUM(B86:B94)</f>
        <v>102082805.37497</v>
      </c>
      <c r="C95" s="12">
        <f t="shared" si="39"/>
        <v>109704851.32937</v>
      </c>
      <c r="D95" s="12">
        <f t="shared" si="39"/>
        <v>7622045.954400005</v>
      </c>
      <c r="E95" s="11">
        <f t="shared" si="25"/>
        <v>107.46653261183678</v>
      </c>
      <c r="F95" s="12">
        <f t="shared" si="39"/>
        <v>45736481.233500004</v>
      </c>
      <c r="G95" s="12">
        <f t="shared" si="39"/>
        <v>40523430.07593</v>
      </c>
      <c r="H95" s="11">
        <f t="shared" si="26"/>
        <v>-5213051.157570004</v>
      </c>
      <c r="I95" s="11">
        <f t="shared" si="27"/>
        <v>88.60198463682495</v>
      </c>
      <c r="J95" s="11">
        <f t="shared" si="28"/>
        <v>44.80331537275157</v>
      </c>
      <c r="K95" s="11">
        <f t="shared" si="28"/>
        <v>36.93859440569802</v>
      </c>
      <c r="L95" s="12">
        <f t="shared" si="39"/>
        <v>-63.31246882817862</v>
      </c>
      <c r="M95" s="12">
        <f t="shared" si="39"/>
        <v>56346324.14146999</v>
      </c>
      <c r="N95" s="12">
        <f t="shared" si="39"/>
        <v>69181421.25344001</v>
      </c>
      <c r="O95" s="11">
        <f t="shared" si="31"/>
        <v>12835097.111970015</v>
      </c>
      <c r="P95" s="11">
        <f t="shared" si="32"/>
        <v>122.77894309439716</v>
      </c>
      <c r="Q95" s="12">
        <f t="shared" si="39"/>
        <v>81914071.4857</v>
      </c>
      <c r="R95" s="12">
        <f t="shared" si="39"/>
        <v>94275225.65913999</v>
      </c>
      <c r="S95" s="11">
        <f t="shared" si="33"/>
        <v>12361154.173439994</v>
      </c>
      <c r="T95" s="11">
        <f t="shared" si="34"/>
        <v>115.0903916131161</v>
      </c>
      <c r="U95" s="12">
        <f>SUM(U86:U94)</f>
        <v>20168733.88927</v>
      </c>
      <c r="V95" s="12">
        <f>SUM(V86:V94)</f>
        <v>15429625.670230005</v>
      </c>
      <c r="W95" s="11">
        <f t="shared" si="35"/>
        <v>76.50269845862137</v>
      </c>
    </row>
    <row r="96" spans="1:23" s="4" customFormat="1" ht="15.75">
      <c r="A96" s="7" t="s">
        <v>100</v>
      </c>
      <c r="B96" s="12"/>
      <c r="C96" s="12"/>
      <c r="D96" s="11"/>
      <c r="E96" s="11"/>
      <c r="F96" s="12"/>
      <c r="G96" s="12"/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2"/>
      <c r="S96" s="11"/>
      <c r="T96" s="11"/>
      <c r="U96" s="12"/>
      <c r="V96" s="12"/>
      <c r="W96" s="11"/>
    </row>
    <row r="97" spans="1:23" ht="15.75">
      <c r="A97" s="8" t="s">
        <v>32</v>
      </c>
      <c r="B97" s="11">
        <v>14972258.25316</v>
      </c>
      <c r="C97" s="11">
        <v>13584627.83057</v>
      </c>
      <c r="D97" s="11">
        <f t="shared" si="24"/>
        <v>-1387630.4225900006</v>
      </c>
      <c r="E97" s="11">
        <f t="shared" si="25"/>
        <v>90.73198979654835</v>
      </c>
      <c r="F97" s="11">
        <v>12139665.142299999</v>
      </c>
      <c r="G97" s="11">
        <v>9761764.44925</v>
      </c>
      <c r="H97" s="11">
        <f t="shared" si="26"/>
        <v>-2377900.693049999</v>
      </c>
      <c r="I97" s="11">
        <f t="shared" si="27"/>
        <v>80.41213933682295</v>
      </c>
      <c r="J97" s="11">
        <f t="shared" si="28"/>
        <v>81.08105629114324</v>
      </c>
      <c r="K97" s="11">
        <f t="shared" si="28"/>
        <v>71.85890236376395</v>
      </c>
      <c r="L97" s="11">
        <f t="shared" si="29"/>
        <v>-9.222153927379296</v>
      </c>
      <c r="M97" s="11">
        <f t="shared" si="37"/>
        <v>2832593.1108600013</v>
      </c>
      <c r="N97" s="11">
        <f t="shared" si="37"/>
        <v>3822863.3813199997</v>
      </c>
      <c r="O97" s="11">
        <f t="shared" si="31"/>
        <v>990270.2704599984</v>
      </c>
      <c r="P97" s="11">
        <f t="shared" si="32"/>
        <v>134.9598488629856</v>
      </c>
      <c r="Q97" s="11">
        <v>10549513.796</v>
      </c>
      <c r="R97" s="11">
        <v>11833891.52145</v>
      </c>
      <c r="S97" s="11">
        <f t="shared" si="33"/>
        <v>1284377.7254499998</v>
      </c>
      <c r="T97" s="11">
        <f t="shared" si="34"/>
        <v>112.17475753183041</v>
      </c>
      <c r="U97" s="11">
        <f t="shared" si="38"/>
        <v>4422744.45716</v>
      </c>
      <c r="V97" s="11">
        <f t="shared" si="38"/>
        <v>1750736.3091199994</v>
      </c>
      <c r="W97" s="11">
        <f t="shared" si="35"/>
        <v>39.58483982238054</v>
      </c>
    </row>
    <row r="98" spans="1:23" ht="15.75">
      <c r="A98" s="8" t="s">
        <v>33</v>
      </c>
      <c r="B98" s="11">
        <v>5635246.52011</v>
      </c>
      <c r="C98" s="11">
        <v>5967617.18908</v>
      </c>
      <c r="D98" s="11">
        <f t="shared" si="24"/>
        <v>332370.66897</v>
      </c>
      <c r="E98" s="11">
        <f t="shared" si="25"/>
        <v>105.89806795113397</v>
      </c>
      <c r="F98" s="11">
        <v>3810135.31212</v>
      </c>
      <c r="G98" s="11">
        <v>3477109.97269</v>
      </c>
      <c r="H98" s="11">
        <f t="shared" si="26"/>
        <v>-333025.3394299997</v>
      </c>
      <c r="I98" s="11">
        <f t="shared" si="27"/>
        <v>91.25948786200192</v>
      </c>
      <c r="J98" s="11">
        <f t="shared" si="28"/>
        <v>67.61257557274755</v>
      </c>
      <c r="K98" s="11">
        <f t="shared" si="28"/>
        <v>58.26630399571676</v>
      </c>
      <c r="L98" s="11">
        <f t="shared" si="29"/>
        <v>-9.346271577030784</v>
      </c>
      <c r="M98" s="11">
        <f t="shared" si="37"/>
        <v>1825111.20799</v>
      </c>
      <c r="N98" s="11">
        <f t="shared" si="37"/>
        <v>2490507.2163899997</v>
      </c>
      <c r="O98" s="11">
        <f t="shared" si="31"/>
        <v>665396.0083999997</v>
      </c>
      <c r="P98" s="11">
        <f t="shared" si="32"/>
        <v>136.45783366443746</v>
      </c>
      <c r="Q98" s="11">
        <v>3844782.36074</v>
      </c>
      <c r="R98" s="11">
        <v>4351403.02805</v>
      </c>
      <c r="S98" s="11">
        <f t="shared" si="33"/>
        <v>506620.66730999993</v>
      </c>
      <c r="T98" s="11">
        <f t="shared" si="34"/>
        <v>113.1768360280474</v>
      </c>
      <c r="U98" s="11">
        <f t="shared" si="38"/>
        <v>1790464.15937</v>
      </c>
      <c r="V98" s="11">
        <f t="shared" si="38"/>
        <v>1616214.16103</v>
      </c>
      <c r="W98" s="11">
        <f t="shared" si="35"/>
        <v>90.2678868254301</v>
      </c>
    </row>
    <row r="99" spans="1:23" ht="15.75">
      <c r="A99" s="8" t="s">
        <v>35</v>
      </c>
      <c r="B99" s="11">
        <v>4174719.83895</v>
      </c>
      <c r="C99" s="11">
        <v>4505379.694180001</v>
      </c>
      <c r="D99" s="11">
        <f t="shared" si="24"/>
        <v>330659.8552300008</v>
      </c>
      <c r="E99" s="11">
        <f t="shared" si="25"/>
        <v>107.92052803507808</v>
      </c>
      <c r="F99" s="11">
        <v>2874981.92892</v>
      </c>
      <c r="G99" s="11">
        <v>2680517.60547</v>
      </c>
      <c r="H99" s="11">
        <f t="shared" si="26"/>
        <v>-194464.32345000003</v>
      </c>
      <c r="I99" s="11">
        <f t="shared" si="27"/>
        <v>93.23598101630324</v>
      </c>
      <c r="J99" s="11">
        <f t="shared" si="28"/>
        <v>68.86646385456845</v>
      </c>
      <c r="K99" s="11">
        <f t="shared" si="28"/>
        <v>59.495931251536085</v>
      </c>
      <c r="L99" s="11">
        <f t="shared" si="29"/>
        <v>-9.370532603032366</v>
      </c>
      <c r="M99" s="11">
        <f t="shared" si="37"/>
        <v>1299737.91003</v>
      </c>
      <c r="N99" s="11">
        <f t="shared" si="37"/>
        <v>1824862.0887100007</v>
      </c>
      <c r="O99" s="11">
        <f t="shared" si="31"/>
        <v>525124.1786800008</v>
      </c>
      <c r="P99" s="11">
        <f t="shared" si="32"/>
        <v>140.40231300692616</v>
      </c>
      <c r="Q99" s="11">
        <v>3849507.78702</v>
      </c>
      <c r="R99" s="11">
        <v>4038951.94211</v>
      </c>
      <c r="S99" s="11">
        <f t="shared" si="33"/>
        <v>189444.15509000001</v>
      </c>
      <c r="T99" s="11">
        <f t="shared" si="34"/>
        <v>104.9212565754193</v>
      </c>
      <c r="U99" s="11">
        <f t="shared" si="38"/>
        <v>325212.0519299996</v>
      </c>
      <c r="V99" s="11">
        <f t="shared" si="38"/>
        <v>466427.7520700004</v>
      </c>
      <c r="W99" s="11">
        <f t="shared" si="35"/>
        <v>143.42265278975478</v>
      </c>
    </row>
    <row r="100" spans="1:23" ht="15.75">
      <c r="A100" s="8" t="s">
        <v>36</v>
      </c>
      <c r="B100" s="11">
        <v>3241095.55663</v>
      </c>
      <c r="C100" s="11">
        <v>3049640.50134</v>
      </c>
      <c r="D100" s="11">
        <f t="shared" si="24"/>
        <v>-191455.05529000005</v>
      </c>
      <c r="E100" s="11">
        <f t="shared" si="25"/>
        <v>94.09289075422788</v>
      </c>
      <c r="F100" s="11">
        <v>3344396.7211100003</v>
      </c>
      <c r="G100" s="11">
        <v>2544146.32805</v>
      </c>
      <c r="H100" s="11">
        <f t="shared" si="26"/>
        <v>-800250.3930600001</v>
      </c>
      <c r="I100" s="11">
        <f t="shared" si="27"/>
        <v>76.0719059431921</v>
      </c>
      <c r="J100" s="11">
        <f t="shared" si="28"/>
        <v>103.18722983247707</v>
      </c>
      <c r="K100" s="11">
        <f t="shared" si="28"/>
        <v>83.42446681607593</v>
      </c>
      <c r="L100" s="11">
        <f t="shared" si="29"/>
        <v>-19.762763016401138</v>
      </c>
      <c r="M100" s="11">
        <f t="shared" si="37"/>
        <v>-103301.16448000027</v>
      </c>
      <c r="N100" s="11">
        <f t="shared" si="37"/>
        <v>505494.17328999983</v>
      </c>
      <c r="O100" s="11">
        <f t="shared" si="31"/>
        <v>608795.3377700001</v>
      </c>
      <c r="P100" s="11">
        <f t="shared" si="32"/>
        <v>-489.3402468738545</v>
      </c>
      <c r="Q100" s="11">
        <v>1717379.48805</v>
      </c>
      <c r="R100" s="11">
        <v>1563620.28744</v>
      </c>
      <c r="S100" s="11">
        <f t="shared" si="33"/>
        <v>-153759.20060999994</v>
      </c>
      <c r="T100" s="11">
        <f t="shared" si="34"/>
        <v>91.04687102181556</v>
      </c>
      <c r="U100" s="11">
        <f t="shared" si="38"/>
        <v>1523716.06858</v>
      </c>
      <c r="V100" s="11">
        <f t="shared" si="38"/>
        <v>1486020.2138999999</v>
      </c>
      <c r="W100" s="11">
        <f t="shared" si="35"/>
        <v>97.52605780976438</v>
      </c>
    </row>
    <row r="101" spans="1:23" ht="15.75">
      <c r="A101" s="8" t="s">
        <v>38</v>
      </c>
      <c r="B101" s="11">
        <v>15121298.2404</v>
      </c>
      <c r="C101" s="11">
        <v>16553168.56859</v>
      </c>
      <c r="D101" s="11">
        <f t="shared" si="24"/>
        <v>1431870.3281900007</v>
      </c>
      <c r="E101" s="11">
        <f t="shared" si="25"/>
        <v>109.46922880182623</v>
      </c>
      <c r="F101" s="11">
        <v>5899198.70912</v>
      </c>
      <c r="G101" s="11">
        <v>5024980.83167</v>
      </c>
      <c r="H101" s="11">
        <f t="shared" si="26"/>
        <v>-874217.8774499996</v>
      </c>
      <c r="I101" s="11">
        <f t="shared" si="27"/>
        <v>85.18073520563932</v>
      </c>
      <c r="J101" s="11">
        <f t="shared" si="28"/>
        <v>39.01251476780575</v>
      </c>
      <c r="K101" s="11">
        <f t="shared" si="28"/>
        <v>30.35661004023732</v>
      </c>
      <c r="L101" s="11">
        <f t="shared" si="29"/>
        <v>-8.655904727568426</v>
      </c>
      <c r="M101" s="11">
        <f t="shared" si="37"/>
        <v>9222099.53128</v>
      </c>
      <c r="N101" s="11">
        <f t="shared" si="37"/>
        <v>11528187.73692</v>
      </c>
      <c r="O101" s="11">
        <f t="shared" si="31"/>
        <v>2306088.2056399994</v>
      </c>
      <c r="P101" s="11">
        <f t="shared" si="32"/>
        <v>125.0061084010001</v>
      </c>
      <c r="Q101" s="11">
        <v>12069195.33351</v>
      </c>
      <c r="R101" s="11">
        <v>13775618.488780001</v>
      </c>
      <c r="S101" s="11">
        <f t="shared" si="33"/>
        <v>1706423.155270001</v>
      </c>
      <c r="T101" s="11">
        <f t="shared" si="34"/>
        <v>114.13866548776565</v>
      </c>
      <c r="U101" s="11">
        <f t="shared" si="38"/>
        <v>3052102.9068899993</v>
      </c>
      <c r="V101" s="11">
        <f t="shared" si="38"/>
        <v>2777550.079809999</v>
      </c>
      <c r="W101" s="11">
        <f t="shared" si="35"/>
        <v>91.0044701815195</v>
      </c>
    </row>
    <row r="102" spans="1:23" ht="15.75">
      <c r="A102" s="8" t="s">
        <v>43</v>
      </c>
      <c r="B102" s="11">
        <v>2422270.97458</v>
      </c>
      <c r="C102" s="11">
        <v>2901062.86575</v>
      </c>
      <c r="D102" s="11">
        <f t="shared" si="24"/>
        <v>478791.8911699997</v>
      </c>
      <c r="E102" s="11">
        <f t="shared" si="25"/>
        <v>119.76623987136774</v>
      </c>
      <c r="F102" s="11">
        <v>1638610.4830399998</v>
      </c>
      <c r="G102" s="11">
        <v>1819346.64</v>
      </c>
      <c r="H102" s="11">
        <f t="shared" si="26"/>
        <v>180736.15696000005</v>
      </c>
      <c r="I102" s="11">
        <f t="shared" si="27"/>
        <v>111.02984259106489</v>
      </c>
      <c r="J102" s="11">
        <f t="shared" si="28"/>
        <v>67.6476950859769</v>
      </c>
      <c r="K102" s="11">
        <f t="shared" si="28"/>
        <v>62.71310634041195</v>
      </c>
      <c r="L102" s="11">
        <f t="shared" si="29"/>
        <v>-4.934588745564959</v>
      </c>
      <c r="M102" s="11">
        <f t="shared" si="37"/>
        <v>783660.4915400003</v>
      </c>
      <c r="N102" s="11">
        <f t="shared" si="37"/>
        <v>1081716.22575</v>
      </c>
      <c r="O102" s="11">
        <f t="shared" si="31"/>
        <v>298055.7342099997</v>
      </c>
      <c r="P102" s="11">
        <f t="shared" si="32"/>
        <v>138.03378343398163</v>
      </c>
      <c r="Q102" s="11">
        <v>2119852.26587</v>
      </c>
      <c r="R102" s="11">
        <v>2391566.76356</v>
      </c>
      <c r="S102" s="11">
        <f t="shared" si="33"/>
        <v>271714.4976900001</v>
      </c>
      <c r="T102" s="11">
        <f t="shared" si="34"/>
        <v>112.8176147963069</v>
      </c>
      <c r="U102" s="11">
        <f t="shared" si="38"/>
        <v>302418.7087100004</v>
      </c>
      <c r="V102" s="11">
        <f t="shared" si="38"/>
        <v>509496.10219</v>
      </c>
      <c r="W102" s="11">
        <f t="shared" si="35"/>
        <v>168.4737377404032</v>
      </c>
    </row>
    <row r="103" spans="1:23" ht="15.75">
      <c r="A103" s="8" t="s">
        <v>44</v>
      </c>
      <c r="B103" s="11">
        <v>16042660.142649999</v>
      </c>
      <c r="C103" s="11">
        <v>14939486.55181</v>
      </c>
      <c r="D103" s="11">
        <f t="shared" si="24"/>
        <v>-1103173.5908399988</v>
      </c>
      <c r="E103" s="11">
        <f t="shared" si="25"/>
        <v>93.12349958778238</v>
      </c>
      <c r="F103" s="11">
        <v>11631726.805620002</v>
      </c>
      <c r="G103" s="11">
        <v>12921832.19297</v>
      </c>
      <c r="H103" s="11">
        <f t="shared" si="26"/>
        <v>1290105.3873499986</v>
      </c>
      <c r="I103" s="11">
        <f t="shared" si="27"/>
        <v>111.09126279278388</v>
      </c>
      <c r="J103" s="11">
        <f t="shared" si="28"/>
        <v>72.5049754977769</v>
      </c>
      <c r="K103" s="11">
        <f t="shared" si="28"/>
        <v>86.4944865953539</v>
      </c>
      <c r="L103" s="11">
        <f t="shared" si="29"/>
        <v>13.989511097577008</v>
      </c>
      <c r="M103" s="11">
        <f t="shared" si="37"/>
        <v>4410933.337029997</v>
      </c>
      <c r="N103" s="11">
        <f t="shared" si="37"/>
        <v>2017654.35884</v>
      </c>
      <c r="O103" s="11">
        <f t="shared" si="31"/>
        <v>-2393278.9781899974</v>
      </c>
      <c r="P103" s="11">
        <f t="shared" si="32"/>
        <v>45.742118610174735</v>
      </c>
      <c r="Q103" s="11">
        <v>8224705.94972</v>
      </c>
      <c r="R103" s="11">
        <v>11850762.28193</v>
      </c>
      <c r="S103" s="11">
        <f t="shared" si="33"/>
        <v>3626056.3322099997</v>
      </c>
      <c r="T103" s="11">
        <f t="shared" si="34"/>
        <v>144.08736743145747</v>
      </c>
      <c r="U103" s="11">
        <f t="shared" si="38"/>
        <v>7817954.192929999</v>
      </c>
      <c r="V103" s="11">
        <f t="shared" si="38"/>
        <v>3088724.2698800005</v>
      </c>
      <c r="W103" s="11">
        <f t="shared" si="35"/>
        <v>39.508088608055836</v>
      </c>
    </row>
    <row r="104" spans="1:23" ht="15.75">
      <c r="A104" s="2" t="s">
        <v>93</v>
      </c>
      <c r="B104" s="12">
        <f aca="true" t="shared" si="40" ref="B104:R104">SUM(B97:B103)</f>
        <v>61609549.52648</v>
      </c>
      <c r="C104" s="12">
        <f t="shared" si="40"/>
        <v>61500983.20131999</v>
      </c>
      <c r="D104" s="12">
        <f t="shared" si="40"/>
        <v>-108566.32515999814</v>
      </c>
      <c r="E104" s="11">
        <f t="shared" si="25"/>
        <v>99.82378328360713</v>
      </c>
      <c r="F104" s="12">
        <f t="shared" si="40"/>
        <v>41338715.102230005</v>
      </c>
      <c r="G104" s="12">
        <f t="shared" si="40"/>
        <v>38229698.0201</v>
      </c>
      <c r="H104" s="11">
        <f t="shared" si="26"/>
        <v>-3109017.0821300074</v>
      </c>
      <c r="I104" s="11">
        <f t="shared" si="27"/>
        <v>92.47916372233279</v>
      </c>
      <c r="J104" s="11">
        <f t="shared" si="28"/>
        <v>67.09790189987103</v>
      </c>
      <c r="K104" s="11">
        <f t="shared" si="28"/>
        <v>62.161116831185026</v>
      </c>
      <c r="L104" s="12">
        <f t="shared" si="40"/>
        <v>-47.30270349939996</v>
      </c>
      <c r="M104" s="12">
        <f t="shared" si="40"/>
        <v>20270834.42425</v>
      </c>
      <c r="N104" s="12">
        <f t="shared" si="40"/>
        <v>23271285.18122</v>
      </c>
      <c r="O104" s="11">
        <f t="shared" si="31"/>
        <v>3000450.7569699995</v>
      </c>
      <c r="P104" s="11">
        <f t="shared" si="32"/>
        <v>114.80181177633497</v>
      </c>
      <c r="Q104" s="12">
        <f t="shared" si="40"/>
        <v>42374936.98091</v>
      </c>
      <c r="R104" s="12">
        <f t="shared" si="40"/>
        <v>49805814.313319996</v>
      </c>
      <c r="S104" s="11">
        <f t="shared" si="33"/>
        <v>7430877.332409993</v>
      </c>
      <c r="T104" s="11">
        <f t="shared" si="34"/>
        <v>117.53601978395301</v>
      </c>
      <c r="U104" s="12">
        <f>SUM(U97:U103)</f>
        <v>19234612.545569997</v>
      </c>
      <c r="V104" s="12">
        <f>SUM(V97:V103)</f>
        <v>11695168.888</v>
      </c>
      <c r="W104" s="11">
        <f t="shared" si="35"/>
        <v>60.802726648598714</v>
      </c>
    </row>
    <row r="105" spans="1:23" s="4" customFormat="1" ht="15.75">
      <c r="A105" s="2" t="s">
        <v>94</v>
      </c>
      <c r="B105" s="12">
        <f aca="true" t="shared" si="41" ref="B105:R105">SUM(B25,B38,B46,B62,B70,B84,B95,B104)</f>
        <v>1390299499.1740499</v>
      </c>
      <c r="C105" s="12">
        <f t="shared" si="41"/>
        <v>1639450651.04596</v>
      </c>
      <c r="D105" s="12">
        <f t="shared" si="41"/>
        <v>249151151.87191004</v>
      </c>
      <c r="E105" s="11">
        <f t="shared" si="25"/>
        <v>117.92068198398447</v>
      </c>
      <c r="F105" s="12">
        <f t="shared" si="41"/>
        <v>384199226.08244</v>
      </c>
      <c r="G105" s="12">
        <f t="shared" si="41"/>
        <v>338312782.74938</v>
      </c>
      <c r="H105" s="11">
        <f t="shared" si="26"/>
        <v>-45886443.333060026</v>
      </c>
      <c r="I105" s="11">
        <f t="shared" si="27"/>
        <v>88.05660183104744</v>
      </c>
      <c r="J105" s="11">
        <f t="shared" si="28"/>
        <v>27.63427781644785</v>
      </c>
      <c r="K105" s="11">
        <f t="shared" si="28"/>
        <v>20.635740547209423</v>
      </c>
      <c r="L105" s="12">
        <f t="shared" si="41"/>
        <v>-556.9401233630659</v>
      </c>
      <c r="M105" s="12">
        <f t="shared" si="41"/>
        <v>1006100273.0916098</v>
      </c>
      <c r="N105" s="12">
        <f t="shared" si="41"/>
        <v>1301137868.29658</v>
      </c>
      <c r="O105" s="11">
        <f t="shared" si="31"/>
        <v>295037595.20497024</v>
      </c>
      <c r="P105" s="11">
        <f t="shared" si="32"/>
        <v>129.32486980630267</v>
      </c>
      <c r="Q105" s="12">
        <f t="shared" si="41"/>
        <v>1110875017.88132</v>
      </c>
      <c r="R105" s="12">
        <f t="shared" si="41"/>
        <v>1238876099.6369598</v>
      </c>
      <c r="S105" s="11">
        <f t="shared" si="33"/>
        <v>128001081.75563979</v>
      </c>
      <c r="T105" s="11">
        <f t="shared" si="34"/>
        <v>111.52254571353721</v>
      </c>
      <c r="U105" s="12">
        <f>SUM(U25,U38,U46,U62,U70,U84,U95,U104)</f>
        <v>279424481.29273</v>
      </c>
      <c r="V105" s="12">
        <f>SUM(V25,V38,V46,V62,V70,V84,V95,V104)</f>
        <v>400574551.40900004</v>
      </c>
      <c r="W105" s="11">
        <f t="shared" si="35"/>
        <v>143.35699919913284</v>
      </c>
    </row>
    <row r="106" ht="15.75" customHeight="1"/>
  </sheetData>
  <sheetProtection/>
  <mergeCells count="11">
    <mergeCell ref="O3:P3"/>
    <mergeCell ref="Q3:R3"/>
    <mergeCell ref="S3:T3"/>
    <mergeCell ref="U3:V3"/>
    <mergeCell ref="M3:N3"/>
    <mergeCell ref="A3:A4"/>
    <mergeCell ref="D3:E3"/>
    <mergeCell ref="H3:I3"/>
    <mergeCell ref="J3:K3"/>
    <mergeCell ref="F3:G3"/>
    <mergeCell ref="B3:C3"/>
  </mergeCells>
  <printOptions/>
  <pageMargins left="0.3937007874015748" right="0.1968503937007874" top="0.3937007874015748" bottom="0.3937007874015748" header="0.5118110236220472" footer="0"/>
  <pageSetup fitToHeight="0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Ирина</cp:lastModifiedBy>
  <cp:lastPrinted>2011-05-24T13:29:31Z</cp:lastPrinted>
  <dcterms:created xsi:type="dcterms:W3CDTF">2008-09-05T10:47:59Z</dcterms:created>
  <dcterms:modified xsi:type="dcterms:W3CDTF">2011-05-25T08:24:42Z</dcterms:modified>
  <cp:category/>
  <cp:version/>
  <cp:contentType/>
  <cp:contentStatus/>
</cp:coreProperties>
</file>