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Аналитика на 01.11.2011" sheetId="1" r:id="rId1"/>
    <sheet name="Аналитика 2010 г. к 2011 г." sheetId="2" r:id="rId2"/>
  </sheets>
  <definedNames>
    <definedName name="_xlnm.Print_Titles" localSheetId="1">('Аналитика 2010 г. к 2011 г.'!$A:$A,'Аналитика 2010 г. к 2011 г.'!$3:$5)</definedName>
    <definedName name="_xlnm.Print_Area" localSheetId="0">'Аналитика на 01.11.2011'!$A$1:$O$114</definedName>
    <definedName name="_xlnm.Print_Titles" localSheetId="0">('Аналитика на 01.11.2011'!$A:$A,'Аналитика на 01.11.2011'!$3:$5)</definedName>
  </definedNames>
  <calcPr fullCalcOnLoad="1"/>
</workbook>
</file>

<file path=xl/sharedStrings.xml><?xml version="1.0" encoding="utf-8"?>
<sst xmlns="http://schemas.openxmlformats.org/spreadsheetml/2006/main" count="263" uniqueCount="123">
  <si>
    <t>Основные показатели консолидированных бюджетов субъектов Российской Федерации на 01 ноября 2011 года</t>
  </si>
  <si>
    <t>тыс. рублей</t>
  </si>
  <si>
    <t>Наименование</t>
  </si>
  <si>
    <t>Доходы - всего</t>
  </si>
  <si>
    <t>Доля субъекта Федерации в доходах округа,%</t>
  </si>
  <si>
    <t>Доля субъекта Федерации в общих доходах РФ,%</t>
  </si>
  <si>
    <t>Безвомездные поступления</t>
  </si>
  <si>
    <t>Доля безвозмездных перечислений в общих доходах, %</t>
  </si>
  <si>
    <t xml:space="preserve"> Итого доходов без учета безвозмездных перечислений (собственные доходы)</t>
  </si>
  <si>
    <t>Доля субъекта Федерации в собственных доходах округа,%</t>
  </si>
  <si>
    <t>Доля субъекта Федерации в собственных доходах по РФ,%</t>
  </si>
  <si>
    <t>Расходы - всего</t>
  </si>
  <si>
    <t>Доля субъекта Федерации в расходах округа,%</t>
  </si>
  <si>
    <t>Доля субъекта Федерации в общих расходах РФ,%</t>
  </si>
  <si>
    <t>Дефицит / Профицит</t>
  </si>
  <si>
    <t>в том числе:</t>
  </si>
  <si>
    <t>Дефицит</t>
  </si>
  <si>
    <t>Профицит</t>
  </si>
  <si>
    <t>1 - Центральный федеральный округ</t>
  </si>
  <si>
    <t>26 - Белгородская область</t>
  </si>
  <si>
    <t>27 - Брянская область</t>
  </si>
  <si>
    <t>28 - Владимирская область</t>
  </si>
  <si>
    <t>31 - Воронежская область</t>
  </si>
  <si>
    <t>33 - Ивановская область</t>
  </si>
  <si>
    <t>36 - Тверская область</t>
  </si>
  <si>
    <t>37 - Калужская область</t>
  </si>
  <si>
    <t>41 - Костромская область</t>
  </si>
  <si>
    <t>44 - Курская область</t>
  </si>
  <si>
    <t>46 - Липецкая область</t>
  </si>
  <si>
    <t>48 - Московская область</t>
  </si>
  <si>
    <t>54 - Орловская область</t>
  </si>
  <si>
    <t>59 - Рязанская область</t>
  </si>
  <si>
    <t>63 - Смоленская область</t>
  </si>
  <si>
    <t>64 - Тамбовская область</t>
  </si>
  <si>
    <t>66 - Тульская область</t>
  </si>
  <si>
    <t>71 - Ярославская область</t>
  </si>
  <si>
    <t>73 - г. Москва</t>
  </si>
  <si>
    <t>Итого</t>
  </si>
  <si>
    <t>2 - Северо-Западный федеральный округ</t>
  </si>
  <si>
    <t>06 - Республика Карелия</t>
  </si>
  <si>
    <t>07 - Республика Коми</t>
  </si>
  <si>
    <t>24 - Архангельская область</t>
  </si>
  <si>
    <t>30 - Вологодская область</t>
  </si>
  <si>
    <t>35 - Калининградская область</t>
  </si>
  <si>
    <t>45 - Ленинградская область</t>
  </si>
  <si>
    <t>49 - Мурманская область</t>
  </si>
  <si>
    <t>50 - Новгородская область</t>
  </si>
  <si>
    <t>57 - Псковская область</t>
  </si>
  <si>
    <t>72 - г. Санкт-Петербург</t>
  </si>
  <si>
    <t>84 - Ненецкий АО</t>
  </si>
  <si>
    <t>3 - Южный федеральный округ</t>
  </si>
  <si>
    <t>05 - Республика Калмыкия</t>
  </si>
  <si>
    <t>18 - Краснодарский край</t>
  </si>
  <si>
    <t>25 - Астраханская область</t>
  </si>
  <si>
    <t>29 - Волгоградская область</t>
  </si>
  <si>
    <t>58 - Ростовская область</t>
  </si>
  <si>
    <t>76 - Республика Адыгея (Адыгея)</t>
  </si>
  <si>
    <t>4 - Приволжский федеральный округ</t>
  </si>
  <si>
    <t>01 - Республика Башкортостан</t>
  </si>
  <si>
    <t>08 - Республика Марий Эл</t>
  </si>
  <si>
    <t>09 - Республика Мордовия</t>
  </si>
  <si>
    <t>11 - Республика Татарстан (Татарстан)</t>
  </si>
  <si>
    <t>13 - Удмуртская Республика</t>
  </si>
  <si>
    <t>15 - Чувашская Республика – Чувашия</t>
  </si>
  <si>
    <t>32 - Нижегородская область</t>
  </si>
  <si>
    <t>40 - Кировская область</t>
  </si>
  <si>
    <t>42 - Самарская область</t>
  </si>
  <si>
    <t>53 - Оренбургская область</t>
  </si>
  <si>
    <t>55 - Пензенская область</t>
  </si>
  <si>
    <t>56 - Пермский край</t>
  </si>
  <si>
    <t>60 - Саратовская область</t>
  </si>
  <si>
    <t>68 - Ульяновская область</t>
  </si>
  <si>
    <t>5 - Уральский федеральный округ</t>
  </si>
  <si>
    <t>43 - Курганская область</t>
  </si>
  <si>
    <t>62 - Свердловская область</t>
  </si>
  <si>
    <t>67 - Тюменская область</t>
  </si>
  <si>
    <t>69 - Челябинская область</t>
  </si>
  <si>
    <t>87 - Ханты-Мансийский АО</t>
  </si>
  <si>
    <t>90 - Ямало-Ненецкий АО</t>
  </si>
  <si>
    <t>6 - Сибирский федеральный округ</t>
  </si>
  <si>
    <t>02 - Республика Бурятия</t>
  </si>
  <si>
    <t>12 - Республика Тыва</t>
  </si>
  <si>
    <t>17 - Алтайский край</t>
  </si>
  <si>
    <t>19 - Красноярский край</t>
  </si>
  <si>
    <t>34 - Иркутская область</t>
  </si>
  <si>
    <t>39 - Кемеровская область</t>
  </si>
  <si>
    <t>51 - Новосибирская область</t>
  </si>
  <si>
    <t>52 - Омская область</t>
  </si>
  <si>
    <t>65 - Томская область</t>
  </si>
  <si>
    <t>77 - Республика Алтай</t>
  </si>
  <si>
    <t>80 - Республика Хакасия</t>
  </si>
  <si>
    <t>91 - Забайкальский край</t>
  </si>
  <si>
    <t>7 - Дальневосточный федеральный округ</t>
  </si>
  <si>
    <t>16 - Республика Саха (Якутия)</t>
  </si>
  <si>
    <t>20 - Приморский край</t>
  </si>
  <si>
    <t>22 - Хабаровский край</t>
  </si>
  <si>
    <t>23 - Амурская область</t>
  </si>
  <si>
    <t>38 - Камчатский край</t>
  </si>
  <si>
    <t>47 - Магаданская область</t>
  </si>
  <si>
    <t>61 - Сахалинская область</t>
  </si>
  <si>
    <t>78 - Еврейская АО</t>
  </si>
  <si>
    <t>88 - Чукотский АО</t>
  </si>
  <si>
    <t>8 - Северо-Кавказский федеральный округ</t>
  </si>
  <si>
    <t>03 - Республика Дагестан</t>
  </si>
  <si>
    <t>04 - Кабардино-Балкарская Республика</t>
  </si>
  <si>
    <t>10 - Республика Северная Осетия – Алания</t>
  </si>
  <si>
    <t>14 - Республика Ингушетия</t>
  </si>
  <si>
    <t>21 - Ставропольский край</t>
  </si>
  <si>
    <t>79 - Карачаево-Черкесская Республика</t>
  </si>
  <si>
    <t>94 - Чеченская республика</t>
  </si>
  <si>
    <t>Итого по Российской Федерации</t>
  </si>
  <si>
    <t>на 01.11.2010 года</t>
  </si>
  <si>
    <t>Темп роста, %</t>
  </si>
  <si>
    <t>в 1,7 раза</t>
  </si>
  <si>
    <t>Долговые обязательства субъектов Российской Федерации и муниципальных образований</t>
  </si>
  <si>
    <t>на 01.12.2010 года</t>
  </si>
  <si>
    <t>на 01.12.2011 года</t>
  </si>
  <si>
    <t>Изменение, тыс. рублей</t>
  </si>
  <si>
    <t>%</t>
  </si>
  <si>
    <t>Основные показатели консолидированных бюджетов субъектов Российской Федерации на 01 ноября 2010 и 2011 годов</t>
  </si>
  <si>
    <t>изменение</t>
  </si>
  <si>
    <t>январь-октябрь 2010 года</t>
  </si>
  <si>
    <t>январь-октябрь 2011 года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</si>
</sst>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#,##0.0_ ;[RED]\-#,##0.0\ "/>
    <numFmt numFmtId="168" formatCode="#,##0.0"/>
    <numFmt numFmtId="169" formatCode="#,##0.00_ ;[RED]\-#,##0.00\ "/>
  </numFmts>
  <fonts count="8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5" fontId="2" fillId="0" borderId="0" xfId="0" applyNumberFormat="1" applyFont="1" applyFill="1" applyAlignment="1">
      <alignment vertical="top"/>
    </xf>
    <xf numFmtId="165" fontId="3" fillId="0" borderId="0" xfId="0" applyNumberFormat="1" applyFont="1" applyFill="1" applyAlignment="1">
      <alignment vertical="top"/>
    </xf>
    <xf numFmtId="165" fontId="4" fillId="0" borderId="0" xfId="0" applyNumberFormat="1" applyFont="1" applyFill="1" applyAlignment="1">
      <alignment vertical="top"/>
    </xf>
    <xf numFmtId="164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vertical="top"/>
    </xf>
    <xf numFmtId="164" fontId="5" fillId="0" borderId="1" xfId="0" applyFont="1" applyFill="1" applyBorder="1" applyAlignment="1">
      <alignment/>
    </xf>
    <xf numFmtId="167" fontId="4" fillId="0" borderId="1" xfId="0" applyNumberFormat="1" applyFont="1" applyFill="1" applyBorder="1" applyAlignment="1">
      <alignment vertical="top"/>
    </xf>
    <xf numFmtId="165" fontId="6" fillId="0" borderId="1" xfId="0" applyNumberFormat="1" applyFont="1" applyFill="1" applyBorder="1" applyAlignment="1">
      <alignment horizontal="center" vertical="top"/>
    </xf>
    <xf numFmtId="168" fontId="6" fillId="0" borderId="1" xfId="0" applyNumberFormat="1" applyFont="1" applyFill="1" applyBorder="1" applyAlignment="1">
      <alignment vertical="top"/>
    </xf>
    <xf numFmtId="168" fontId="6" fillId="0" borderId="0" xfId="0" applyNumberFormat="1" applyFont="1" applyFill="1" applyAlignment="1">
      <alignment vertical="top"/>
    </xf>
    <xf numFmtId="168" fontId="4" fillId="0" borderId="1" xfId="0" applyNumberFormat="1" applyFont="1" applyFill="1" applyBorder="1" applyAlignment="1">
      <alignment vertical="top"/>
    </xf>
    <xf numFmtId="167" fontId="6" fillId="0" borderId="1" xfId="0" applyNumberFormat="1" applyFont="1" applyFill="1" applyBorder="1" applyAlignment="1">
      <alignment vertical="top"/>
    </xf>
    <xf numFmtId="165" fontId="7" fillId="0" borderId="0" xfId="0" applyNumberFormat="1" applyFont="1" applyFill="1" applyAlignment="1">
      <alignment vertical="top"/>
    </xf>
    <xf numFmtId="168" fontId="4" fillId="0" borderId="0" xfId="0" applyNumberFormat="1" applyFont="1" applyFill="1" applyBorder="1" applyAlignment="1">
      <alignment vertical="top"/>
    </xf>
    <xf numFmtId="168" fontId="4" fillId="0" borderId="0" xfId="0" applyNumberFormat="1" applyFont="1" applyFill="1" applyAlignment="1">
      <alignment vertical="top"/>
    </xf>
    <xf numFmtId="165" fontId="4" fillId="0" borderId="1" xfId="0" applyNumberFormat="1" applyFont="1" applyFill="1" applyBorder="1" applyAlignment="1">
      <alignment horizontal="right" vertical="top"/>
    </xf>
    <xf numFmtId="165" fontId="6" fillId="0" borderId="0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right" vertical="top"/>
    </xf>
    <xf numFmtId="165" fontId="4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horizontal="center" vertical="top"/>
    </xf>
    <xf numFmtId="166" fontId="4" fillId="0" borderId="2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showZeros="0" tabSelected="1" workbookViewId="0" topLeftCell="A1">
      <pane xSplit="1" ySplit="5" topLeftCell="B99" activePane="bottomRight" state="frozen"/>
      <selection pane="topLeft" activeCell="A1" sqref="A1"/>
      <selection pane="topRight" activeCell="B1" sqref="B1"/>
      <selection pane="bottomLeft" activeCell="A99" sqref="A99"/>
      <selection pane="bottomRight" activeCell="C116" sqref="C116"/>
    </sheetView>
  </sheetViews>
  <sheetFormatPr defaultColWidth="9.00390625" defaultRowHeight="12.75"/>
  <cols>
    <col min="1" max="1" width="48.875" style="1" customWidth="1"/>
    <col min="2" max="2" width="17.875" style="1" customWidth="1"/>
    <col min="3" max="4" width="12.875" style="1" customWidth="1"/>
    <col min="5" max="5" width="17.75390625" style="1" customWidth="1"/>
    <col min="6" max="6" width="16.625" style="1" customWidth="1"/>
    <col min="7" max="7" width="16.875" style="1" customWidth="1"/>
    <col min="8" max="8" width="14.75390625" style="1" customWidth="1"/>
    <col min="9" max="9" width="15.125" style="1" customWidth="1"/>
    <col min="10" max="10" width="16.875" style="1" customWidth="1"/>
    <col min="11" max="12" width="12.375" style="1" customWidth="1"/>
    <col min="13" max="13" width="16.625" style="1" customWidth="1"/>
    <col min="14" max="14" width="14.375" style="1" customWidth="1"/>
    <col min="15" max="15" width="14.875" style="1" customWidth="1"/>
    <col min="16" max="16384" width="9.125" style="1" customWidth="1"/>
  </cols>
  <sheetData>
    <row r="1" spans="2:5" ht="12.75">
      <c r="B1" s="2" t="s">
        <v>0</v>
      </c>
      <c r="E1" s="2"/>
    </row>
    <row r="2" ht="12.75">
      <c r="E2" s="3" t="s">
        <v>1</v>
      </c>
    </row>
    <row r="3" spans="1:15" s="3" customFormat="1" ht="15.75" customHeight="1">
      <c r="A3" s="4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5" t="s">
        <v>11</v>
      </c>
      <c r="K3" s="6" t="s">
        <v>12</v>
      </c>
      <c r="L3" s="6" t="s">
        <v>13</v>
      </c>
      <c r="M3" s="5" t="s">
        <v>14</v>
      </c>
      <c r="N3" s="6" t="s">
        <v>15</v>
      </c>
      <c r="O3" s="6"/>
    </row>
    <row r="4" spans="1:15" s="3" customFormat="1" ht="203.25" customHeight="1">
      <c r="A4" s="4"/>
      <c r="B4" s="5"/>
      <c r="C4" s="6"/>
      <c r="D4" s="6"/>
      <c r="E4" s="5"/>
      <c r="F4" s="5"/>
      <c r="G4" s="5"/>
      <c r="H4" s="6"/>
      <c r="I4" s="6"/>
      <c r="J4" s="5"/>
      <c r="K4" s="6"/>
      <c r="L4" s="6"/>
      <c r="M4" s="5"/>
      <c r="N4" s="6" t="s">
        <v>16</v>
      </c>
      <c r="O4" s="6" t="s">
        <v>17</v>
      </c>
    </row>
    <row r="5" spans="1:15" ht="12.75">
      <c r="A5" s="4"/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1:15" s="3" customFormat="1" ht="12.75">
      <c r="A6" s="7" t="s">
        <v>18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9" t="s">
        <v>19</v>
      </c>
      <c r="B7" s="10">
        <v>67655702.51958999</v>
      </c>
      <c r="C7" s="10">
        <f>B7/$B$25*100</f>
        <v>3.166754994642887</v>
      </c>
      <c r="D7" s="10">
        <f aca="true" t="shared" si="0" ref="D7:D70">B7/$B$105*100</f>
        <v>1.0784038063847385</v>
      </c>
      <c r="E7" s="10">
        <v>18592920.701619998</v>
      </c>
      <c r="F7" s="10">
        <f>E7/B7*100</f>
        <v>27.481675615202338</v>
      </c>
      <c r="G7" s="10">
        <f>B7-E7</f>
        <v>49062781.81796999</v>
      </c>
      <c r="H7" s="10">
        <f>G7/$G$25*100</f>
        <v>2.716531807073204</v>
      </c>
      <c r="I7" s="10">
        <f>G7/$G$105*100</f>
        <v>1.0091160689723724</v>
      </c>
      <c r="J7" s="10">
        <v>61778826.45662</v>
      </c>
      <c r="K7" s="10">
        <f>J7/$J$25*100</f>
        <v>3.539590348570861</v>
      </c>
      <c r="L7" s="10">
        <f>J7/$J$105*100</f>
        <v>1.132330819426644</v>
      </c>
      <c r="M7" s="10">
        <f>B7-J7</f>
        <v>5876876.06296999</v>
      </c>
      <c r="N7" s="10">
        <f aca="true" t="shared" si="1" ref="N7:N69">IF(M7&lt;0,M7,0)</f>
        <v>0</v>
      </c>
      <c r="O7" s="10">
        <f aca="true" t="shared" si="2" ref="O7:O69">IF(M7&gt;0,M7,0)</f>
        <v>5876876.06296999</v>
      </c>
    </row>
    <row r="8" spans="1:15" ht="12.75">
      <c r="A8" s="9" t="s">
        <v>20</v>
      </c>
      <c r="B8" s="10">
        <v>30838345.539869998</v>
      </c>
      <c r="C8" s="10">
        <f aca="true" t="shared" si="3" ref="C8:C25">B8/$B$25*100</f>
        <v>1.443447944933088</v>
      </c>
      <c r="D8" s="10">
        <f t="shared" si="0"/>
        <v>0.4915504233094639</v>
      </c>
      <c r="E8" s="10">
        <v>13210931.88777</v>
      </c>
      <c r="F8" s="10">
        <f aca="true" t="shared" si="4" ref="F8:F70">E8/B8*100</f>
        <v>42.8393017086146</v>
      </c>
      <c r="G8" s="10">
        <f aca="true" t="shared" si="5" ref="G8:G69">B8-E8</f>
        <v>17627413.652099997</v>
      </c>
      <c r="H8" s="10">
        <f aca="true" t="shared" si="6" ref="H8:H25">G8/$G$25*100</f>
        <v>0.9760031553047264</v>
      </c>
      <c r="I8" s="10">
        <f aca="true" t="shared" si="7" ref="I8:I70">G8/$G$105*100</f>
        <v>0.36255804729445473</v>
      </c>
      <c r="J8" s="10">
        <v>28391877.10439</v>
      </c>
      <c r="K8" s="10">
        <f aca="true" t="shared" si="8" ref="K8:K25">J8/$J$25*100</f>
        <v>1.6266999543456055</v>
      </c>
      <c r="L8" s="10">
        <f aca="true" t="shared" si="9" ref="L8:L70">J8/$J$105*100</f>
        <v>0.520388607401744</v>
      </c>
      <c r="M8" s="10">
        <f aca="true" t="shared" si="10" ref="M8:M69">B8-J8</f>
        <v>2446468.4354799986</v>
      </c>
      <c r="N8" s="10">
        <f t="shared" si="1"/>
        <v>0</v>
      </c>
      <c r="O8" s="10">
        <f t="shared" si="2"/>
        <v>2446468.4354799986</v>
      </c>
    </row>
    <row r="9" spans="1:15" ht="12.75">
      <c r="A9" s="9" t="s">
        <v>21</v>
      </c>
      <c r="B9" s="10">
        <v>39342921.74761</v>
      </c>
      <c r="C9" s="10">
        <f t="shared" si="3"/>
        <v>1.8415209554880148</v>
      </c>
      <c r="D9" s="10">
        <f t="shared" si="0"/>
        <v>0.6271098368187731</v>
      </c>
      <c r="E9" s="10">
        <v>10348125.71014</v>
      </c>
      <c r="F9" s="10">
        <f t="shared" si="4"/>
        <v>26.302382361240433</v>
      </c>
      <c r="G9" s="10">
        <f t="shared" si="5"/>
        <v>28994796.037470005</v>
      </c>
      <c r="H9" s="10">
        <f t="shared" si="6"/>
        <v>1.6053978750658278</v>
      </c>
      <c r="I9" s="10">
        <f t="shared" si="7"/>
        <v>0.5963606936627236</v>
      </c>
      <c r="J9" s="10">
        <v>34428992.719550006</v>
      </c>
      <c r="K9" s="10">
        <f t="shared" si="8"/>
        <v>1.9725938048808154</v>
      </c>
      <c r="L9" s="10">
        <f t="shared" si="9"/>
        <v>0.6310416007260449</v>
      </c>
      <c r="M9" s="10">
        <f t="shared" si="10"/>
        <v>4913929.028059997</v>
      </c>
      <c r="N9" s="10">
        <f t="shared" si="1"/>
        <v>0</v>
      </c>
      <c r="O9" s="10">
        <f t="shared" si="2"/>
        <v>4913929.028059997</v>
      </c>
    </row>
    <row r="10" spans="1:15" ht="12.75">
      <c r="A10" s="9" t="s">
        <v>22</v>
      </c>
      <c r="B10" s="10">
        <v>63783527.75835</v>
      </c>
      <c r="C10" s="10">
        <f t="shared" si="3"/>
        <v>2.9855104238436065</v>
      </c>
      <c r="D10" s="10">
        <f t="shared" si="0"/>
        <v>1.0166829484821984</v>
      </c>
      <c r="E10" s="10">
        <v>18641367.6105</v>
      </c>
      <c r="F10" s="10">
        <f t="shared" si="4"/>
        <v>29.225990260564778</v>
      </c>
      <c r="G10" s="10">
        <f t="shared" si="5"/>
        <v>45142160.14785</v>
      </c>
      <c r="H10" s="10">
        <f t="shared" si="6"/>
        <v>2.4994529322980985</v>
      </c>
      <c r="I10" s="10">
        <f t="shared" si="7"/>
        <v>0.9284773000098202</v>
      </c>
      <c r="J10" s="10">
        <v>57198390.90536</v>
      </c>
      <c r="K10" s="10">
        <f t="shared" si="8"/>
        <v>3.2771563335629015</v>
      </c>
      <c r="L10" s="10">
        <f t="shared" si="9"/>
        <v>1.0483770016128482</v>
      </c>
      <c r="M10" s="10">
        <f t="shared" si="10"/>
        <v>6585136.852990001</v>
      </c>
      <c r="N10" s="10">
        <f t="shared" si="1"/>
        <v>0</v>
      </c>
      <c r="O10" s="10">
        <f t="shared" si="2"/>
        <v>6585136.852990001</v>
      </c>
    </row>
    <row r="11" spans="1:15" ht="12.75">
      <c r="A11" s="9" t="s">
        <v>23</v>
      </c>
      <c r="B11" s="10">
        <v>25895629.05404</v>
      </c>
      <c r="C11" s="10">
        <f t="shared" si="3"/>
        <v>1.2120946142352997</v>
      </c>
      <c r="D11" s="10">
        <f t="shared" si="0"/>
        <v>0.41276557482376136</v>
      </c>
      <c r="E11" s="10">
        <v>10879906.98732</v>
      </c>
      <c r="F11" s="10">
        <f t="shared" si="4"/>
        <v>42.01445334506217</v>
      </c>
      <c r="G11" s="10">
        <f t="shared" si="5"/>
        <v>15015722.06672</v>
      </c>
      <c r="H11" s="10">
        <f t="shared" si="6"/>
        <v>0.8313977538362012</v>
      </c>
      <c r="I11" s="10">
        <f t="shared" si="7"/>
        <v>0.30884115949577734</v>
      </c>
      <c r="J11" s="10">
        <v>24369537.87164</v>
      </c>
      <c r="K11" s="10">
        <f t="shared" si="8"/>
        <v>1.3962418193579316</v>
      </c>
      <c r="L11" s="10">
        <f t="shared" si="9"/>
        <v>0.4466640169446896</v>
      </c>
      <c r="M11" s="10">
        <f t="shared" si="10"/>
        <v>1526091.1823999994</v>
      </c>
      <c r="N11" s="10">
        <f t="shared" si="1"/>
        <v>0</v>
      </c>
      <c r="O11" s="10">
        <f t="shared" si="2"/>
        <v>1526091.1823999994</v>
      </c>
    </row>
    <row r="12" spans="1:15" ht="12.75">
      <c r="A12" s="9" t="s">
        <v>24</v>
      </c>
      <c r="B12" s="10">
        <v>41385599.562010005</v>
      </c>
      <c r="C12" s="10">
        <f t="shared" si="3"/>
        <v>1.9371324106986731</v>
      </c>
      <c r="D12" s="10">
        <f t="shared" si="0"/>
        <v>0.6596692730263681</v>
      </c>
      <c r="E12" s="10">
        <v>9350212.637360001</v>
      </c>
      <c r="F12" s="10">
        <f t="shared" si="4"/>
        <v>22.592913323268725</v>
      </c>
      <c r="G12" s="10">
        <f t="shared" si="5"/>
        <v>32035386.924650006</v>
      </c>
      <c r="H12" s="10">
        <f t="shared" si="6"/>
        <v>1.7737507802876857</v>
      </c>
      <c r="I12" s="10">
        <f t="shared" si="7"/>
        <v>0.6588991191194817</v>
      </c>
      <c r="J12" s="10">
        <v>39025562.56518</v>
      </c>
      <c r="K12" s="10">
        <f t="shared" si="8"/>
        <v>2.2359522270992804</v>
      </c>
      <c r="L12" s="10">
        <f t="shared" si="9"/>
        <v>0.7152911405503204</v>
      </c>
      <c r="M12" s="10">
        <f t="shared" si="10"/>
        <v>2360036.9968300015</v>
      </c>
      <c r="N12" s="10">
        <f t="shared" si="1"/>
        <v>0</v>
      </c>
      <c r="O12" s="10">
        <f t="shared" si="2"/>
        <v>2360036.9968300015</v>
      </c>
    </row>
    <row r="13" spans="1:15" ht="12.75">
      <c r="A13" s="9" t="s">
        <v>25</v>
      </c>
      <c r="B13" s="10">
        <v>34155091.92469</v>
      </c>
      <c r="C13" s="10">
        <f t="shared" si="3"/>
        <v>1.5986946246501628</v>
      </c>
      <c r="D13" s="10">
        <f t="shared" si="0"/>
        <v>0.5444179835150067</v>
      </c>
      <c r="E13" s="10">
        <v>6201190.22726</v>
      </c>
      <c r="F13" s="10">
        <f t="shared" si="4"/>
        <v>18.155975808623985</v>
      </c>
      <c r="G13" s="10">
        <f t="shared" si="5"/>
        <v>27953901.69743</v>
      </c>
      <c r="H13" s="10">
        <f t="shared" si="6"/>
        <v>1.5477651343661252</v>
      </c>
      <c r="I13" s="10">
        <f t="shared" si="7"/>
        <v>0.5749517322113767</v>
      </c>
      <c r="J13" s="10">
        <v>33549229.95866</v>
      </c>
      <c r="K13" s="10">
        <f t="shared" si="8"/>
        <v>1.9221881892988342</v>
      </c>
      <c r="L13" s="10">
        <f t="shared" si="9"/>
        <v>0.6149166183481564</v>
      </c>
      <c r="M13" s="10">
        <f t="shared" si="10"/>
        <v>605861.9660300016</v>
      </c>
      <c r="N13" s="10">
        <f t="shared" si="1"/>
        <v>0</v>
      </c>
      <c r="O13" s="10">
        <f t="shared" si="2"/>
        <v>605861.9660300016</v>
      </c>
    </row>
    <row r="14" spans="1:15" ht="12.75">
      <c r="A14" s="9" t="s">
        <v>26</v>
      </c>
      <c r="B14" s="10">
        <v>18455201.10365</v>
      </c>
      <c r="C14" s="10">
        <f t="shared" si="3"/>
        <v>0.8638311050749952</v>
      </c>
      <c r="D14" s="10">
        <f t="shared" si="0"/>
        <v>0.2941682426844837</v>
      </c>
      <c r="E14" s="10">
        <v>6594769.55726</v>
      </c>
      <c r="F14" s="10">
        <f t="shared" si="4"/>
        <v>35.73393494994596</v>
      </c>
      <c r="G14" s="10">
        <f t="shared" si="5"/>
        <v>11860431.54639</v>
      </c>
      <c r="H14" s="10">
        <f t="shared" si="6"/>
        <v>0.6566941039120222</v>
      </c>
      <c r="I14" s="10">
        <f t="shared" si="7"/>
        <v>0.24394360888084274</v>
      </c>
      <c r="J14" s="10">
        <v>18513835.05609</v>
      </c>
      <c r="K14" s="10">
        <f t="shared" si="8"/>
        <v>1.0607419343840079</v>
      </c>
      <c r="L14" s="10">
        <f t="shared" si="9"/>
        <v>0.3393360997964653</v>
      </c>
      <c r="M14" s="10">
        <f t="shared" si="10"/>
        <v>-58633.95244000107</v>
      </c>
      <c r="N14" s="10">
        <f t="shared" si="1"/>
        <v>-58633.95244000107</v>
      </c>
      <c r="O14" s="10">
        <f t="shared" si="2"/>
        <v>0</v>
      </c>
    </row>
    <row r="15" spans="1:15" ht="12.75">
      <c r="A15" s="9" t="s">
        <v>27</v>
      </c>
      <c r="B15" s="10">
        <v>34181143.24347</v>
      </c>
      <c r="C15" s="10">
        <f t="shared" si="3"/>
        <v>1.5999140066208062</v>
      </c>
      <c r="D15" s="10">
        <f t="shared" si="0"/>
        <v>0.5448332307194172</v>
      </c>
      <c r="E15" s="10">
        <v>9388885.33956</v>
      </c>
      <c r="F15" s="10">
        <f t="shared" si="4"/>
        <v>27.468026077078804</v>
      </c>
      <c r="G15" s="10">
        <f t="shared" si="5"/>
        <v>24792257.903909996</v>
      </c>
      <c r="H15" s="10">
        <f t="shared" si="6"/>
        <v>1.3727097133425474</v>
      </c>
      <c r="I15" s="10">
        <f t="shared" si="7"/>
        <v>0.5099235084093736</v>
      </c>
      <c r="J15" s="10">
        <v>30579029.80667</v>
      </c>
      <c r="K15" s="10">
        <f t="shared" si="8"/>
        <v>1.752011894372129</v>
      </c>
      <c r="L15" s="10">
        <f t="shared" si="9"/>
        <v>0.5604764587519622</v>
      </c>
      <c r="M15" s="10">
        <f t="shared" si="10"/>
        <v>3602113.4367999993</v>
      </c>
      <c r="N15" s="10">
        <f t="shared" si="1"/>
        <v>0</v>
      </c>
      <c r="O15" s="10">
        <f t="shared" si="2"/>
        <v>3602113.4367999993</v>
      </c>
    </row>
    <row r="16" spans="1:15" ht="12.75">
      <c r="A16" s="9" t="s">
        <v>28</v>
      </c>
      <c r="B16" s="10">
        <v>34987938.27232</v>
      </c>
      <c r="C16" s="10">
        <f t="shared" si="3"/>
        <v>1.6376775962683159</v>
      </c>
      <c r="D16" s="10">
        <f t="shared" si="0"/>
        <v>0.557693208484517</v>
      </c>
      <c r="E16" s="10">
        <v>6650663.5957700005</v>
      </c>
      <c r="F16" s="10">
        <f t="shared" si="4"/>
        <v>19.008446693846885</v>
      </c>
      <c r="G16" s="10">
        <f t="shared" si="5"/>
        <v>28337274.67655</v>
      </c>
      <c r="H16" s="10">
        <f t="shared" si="6"/>
        <v>1.5689919146904823</v>
      </c>
      <c r="I16" s="10">
        <f t="shared" si="7"/>
        <v>0.5828368911710774</v>
      </c>
      <c r="J16" s="10">
        <v>31975948.155419998</v>
      </c>
      <c r="K16" s="10">
        <f t="shared" si="8"/>
        <v>1.8320477090447984</v>
      </c>
      <c r="L16" s="10">
        <f t="shared" si="9"/>
        <v>0.5860802746422314</v>
      </c>
      <c r="M16" s="10">
        <f t="shared" si="10"/>
        <v>3011990.1169000044</v>
      </c>
      <c r="N16" s="10">
        <f t="shared" si="1"/>
        <v>0</v>
      </c>
      <c r="O16" s="10">
        <f t="shared" si="2"/>
        <v>3011990.1169000044</v>
      </c>
    </row>
    <row r="17" spans="1:15" ht="12.75">
      <c r="A17" s="9" t="s">
        <v>29</v>
      </c>
      <c r="B17" s="10">
        <v>305399221.84363</v>
      </c>
      <c r="C17" s="10">
        <f t="shared" si="3"/>
        <v>14.294796670736387</v>
      </c>
      <c r="D17" s="10">
        <f t="shared" si="0"/>
        <v>4.867936789330432</v>
      </c>
      <c r="E17" s="10">
        <v>30408469.2212</v>
      </c>
      <c r="F17" s="10">
        <f t="shared" si="4"/>
        <v>9.956957007824235</v>
      </c>
      <c r="G17" s="10">
        <f t="shared" si="5"/>
        <v>274990752.62243</v>
      </c>
      <c r="H17" s="10">
        <f t="shared" si="6"/>
        <v>15.225820845654175</v>
      </c>
      <c r="I17" s="10">
        <f t="shared" si="7"/>
        <v>5.6559692909312975</v>
      </c>
      <c r="J17" s="10">
        <v>244291787.47485998</v>
      </c>
      <c r="K17" s="10">
        <f t="shared" si="8"/>
        <v>13.996589167784052</v>
      </c>
      <c r="L17" s="10">
        <f t="shared" si="9"/>
        <v>4.47757161727319</v>
      </c>
      <c r="M17" s="10">
        <f t="shared" si="10"/>
        <v>61107434.36877003</v>
      </c>
      <c r="N17" s="10">
        <f t="shared" si="1"/>
        <v>0</v>
      </c>
      <c r="O17" s="10">
        <f t="shared" si="2"/>
        <v>61107434.36877003</v>
      </c>
    </row>
    <row r="18" spans="1:15" ht="12.75">
      <c r="A18" s="9" t="s">
        <v>30</v>
      </c>
      <c r="B18" s="10">
        <v>21723548.910970002</v>
      </c>
      <c r="C18" s="10">
        <f t="shared" si="3"/>
        <v>1.0168123964903617</v>
      </c>
      <c r="D18" s="10">
        <f t="shared" si="0"/>
        <v>0.34626434966057407</v>
      </c>
      <c r="E18" s="10">
        <v>9389945.54848</v>
      </c>
      <c r="F18" s="10">
        <f t="shared" si="4"/>
        <v>43.22473085296964</v>
      </c>
      <c r="G18" s="10">
        <f t="shared" si="5"/>
        <v>12333603.362490002</v>
      </c>
      <c r="H18" s="10">
        <f t="shared" si="6"/>
        <v>0.6828929096262032</v>
      </c>
      <c r="I18" s="10">
        <f t="shared" si="7"/>
        <v>0.2536757370912424</v>
      </c>
      <c r="J18" s="10">
        <v>18945497.74042</v>
      </c>
      <c r="K18" s="10">
        <f t="shared" si="8"/>
        <v>1.0854738556412937</v>
      </c>
      <c r="L18" s="10">
        <f t="shared" si="9"/>
        <v>0.34724795227243466</v>
      </c>
      <c r="M18" s="10">
        <f t="shared" si="10"/>
        <v>2778051.1705500036</v>
      </c>
      <c r="N18" s="10">
        <f t="shared" si="1"/>
        <v>0</v>
      </c>
      <c r="O18" s="10">
        <f t="shared" si="2"/>
        <v>2778051.1705500036</v>
      </c>
    </row>
    <row r="19" spans="1:15" ht="12.75">
      <c r="A19" s="9" t="s">
        <v>31</v>
      </c>
      <c r="B19" s="10">
        <v>33014180.23659</v>
      </c>
      <c r="C19" s="10">
        <f t="shared" si="3"/>
        <v>1.5452920635624117</v>
      </c>
      <c r="D19" s="10">
        <f t="shared" si="0"/>
        <v>0.5262323249322787</v>
      </c>
      <c r="E19" s="10">
        <v>10320249.946120001</v>
      </c>
      <c r="F19" s="10">
        <f t="shared" si="4"/>
        <v>31.260052111431648</v>
      </c>
      <c r="G19" s="10">
        <f t="shared" si="5"/>
        <v>22693930.29047</v>
      </c>
      <c r="H19" s="10">
        <f t="shared" si="6"/>
        <v>1.2565284962905217</v>
      </c>
      <c r="I19" s="10">
        <f t="shared" si="7"/>
        <v>0.4667654151616891</v>
      </c>
      <c r="J19" s="10">
        <v>31748241.21418</v>
      </c>
      <c r="K19" s="10">
        <f t="shared" si="8"/>
        <v>1.8190013412559631</v>
      </c>
      <c r="L19" s="10">
        <f t="shared" si="9"/>
        <v>0.5819066831036407</v>
      </c>
      <c r="M19" s="10">
        <f t="shared" si="10"/>
        <v>1265939.0224100016</v>
      </c>
      <c r="N19" s="10">
        <f t="shared" si="1"/>
        <v>0</v>
      </c>
      <c r="O19" s="10">
        <f t="shared" si="2"/>
        <v>1265939.0224100016</v>
      </c>
    </row>
    <row r="20" spans="1:15" ht="12.75">
      <c r="A20" s="9" t="s">
        <v>32</v>
      </c>
      <c r="B20" s="10">
        <v>27617300.76343</v>
      </c>
      <c r="C20" s="10">
        <f t="shared" si="3"/>
        <v>1.2926807626574146</v>
      </c>
      <c r="D20" s="10">
        <f t="shared" si="0"/>
        <v>0.4402083070045925</v>
      </c>
      <c r="E20" s="10">
        <v>8563018.317060001</v>
      </c>
      <c r="F20" s="10">
        <f t="shared" si="4"/>
        <v>31.005992911511804</v>
      </c>
      <c r="G20" s="10">
        <f t="shared" si="5"/>
        <v>19054282.44637</v>
      </c>
      <c r="H20" s="10">
        <f t="shared" si="6"/>
        <v>1.0550067160595091</v>
      </c>
      <c r="I20" s="10">
        <f t="shared" si="7"/>
        <v>0.39190567446234015</v>
      </c>
      <c r="J20" s="10">
        <v>26688815.00834</v>
      </c>
      <c r="K20" s="10">
        <f t="shared" si="8"/>
        <v>1.529123770012802</v>
      </c>
      <c r="L20" s="10">
        <f t="shared" si="9"/>
        <v>0.48917354862899654</v>
      </c>
      <c r="M20" s="10">
        <f t="shared" si="10"/>
        <v>928485.7550899982</v>
      </c>
      <c r="N20" s="10">
        <f t="shared" si="1"/>
        <v>0</v>
      </c>
      <c r="O20" s="10">
        <f t="shared" si="2"/>
        <v>928485.7550899982</v>
      </c>
    </row>
    <row r="21" spans="1:15" ht="12.75">
      <c r="A21" s="9" t="s">
        <v>33</v>
      </c>
      <c r="B21" s="10">
        <v>30904258.78788</v>
      </c>
      <c r="C21" s="10">
        <f t="shared" si="3"/>
        <v>1.4465331410004612</v>
      </c>
      <c r="D21" s="10">
        <f t="shared" si="0"/>
        <v>0.4926010531144621</v>
      </c>
      <c r="E21" s="10">
        <v>14842407.40157</v>
      </c>
      <c r="F21" s="10">
        <f t="shared" si="4"/>
        <v>48.027061588647065</v>
      </c>
      <c r="G21" s="10">
        <f t="shared" si="5"/>
        <v>16061851.38631</v>
      </c>
      <c r="H21" s="10">
        <f t="shared" si="6"/>
        <v>0.8893203474127688</v>
      </c>
      <c r="I21" s="10">
        <f t="shared" si="7"/>
        <v>0.33035779323534137</v>
      </c>
      <c r="J21" s="10">
        <v>27847539.71268</v>
      </c>
      <c r="K21" s="10">
        <f t="shared" si="8"/>
        <v>1.5955123859087743</v>
      </c>
      <c r="L21" s="10">
        <f t="shared" si="9"/>
        <v>0.5104115644543136</v>
      </c>
      <c r="M21" s="10">
        <f t="shared" si="10"/>
        <v>3056719.075199999</v>
      </c>
      <c r="N21" s="10">
        <f t="shared" si="1"/>
        <v>0</v>
      </c>
      <c r="O21" s="10">
        <f t="shared" si="2"/>
        <v>3056719.075199999</v>
      </c>
    </row>
    <row r="22" spans="1:15" ht="12.75">
      <c r="A22" s="9" t="s">
        <v>34</v>
      </c>
      <c r="B22" s="10">
        <v>40462553.73605</v>
      </c>
      <c r="C22" s="10">
        <f t="shared" si="3"/>
        <v>1.893927479395259</v>
      </c>
      <c r="D22" s="10">
        <f t="shared" si="0"/>
        <v>0.6449563058246074</v>
      </c>
      <c r="E22" s="10">
        <v>8367831.6992</v>
      </c>
      <c r="F22" s="10">
        <f t="shared" si="4"/>
        <v>20.680433948351368</v>
      </c>
      <c r="G22" s="10">
        <f t="shared" si="5"/>
        <v>32094722.03685</v>
      </c>
      <c r="H22" s="10">
        <f t="shared" si="6"/>
        <v>1.7770360754461538</v>
      </c>
      <c r="I22" s="10">
        <f t="shared" si="7"/>
        <v>0.6601195149665302</v>
      </c>
      <c r="J22" s="10">
        <v>34445400.84764</v>
      </c>
      <c r="K22" s="10">
        <f t="shared" si="8"/>
        <v>1.9735339012723556</v>
      </c>
      <c r="L22" s="10">
        <f t="shared" si="9"/>
        <v>0.6313423417758679</v>
      </c>
      <c r="M22" s="10">
        <f t="shared" si="10"/>
        <v>6017152.888410002</v>
      </c>
      <c r="N22" s="10">
        <f t="shared" si="1"/>
        <v>0</v>
      </c>
      <c r="O22" s="10">
        <f t="shared" si="2"/>
        <v>6017152.888410002</v>
      </c>
    </row>
    <row r="23" spans="1:15" ht="12.75">
      <c r="A23" s="9" t="s">
        <v>35</v>
      </c>
      <c r="B23" s="10">
        <v>44032576.1377</v>
      </c>
      <c r="C23" s="10">
        <f t="shared" si="3"/>
        <v>2.0610292291426453</v>
      </c>
      <c r="D23" s="10">
        <f t="shared" si="0"/>
        <v>0.7018609805739883</v>
      </c>
      <c r="E23" s="10">
        <v>7518538.41414</v>
      </c>
      <c r="F23" s="10">
        <f t="shared" si="4"/>
        <v>17.074945582624558</v>
      </c>
      <c r="G23" s="10">
        <f t="shared" si="5"/>
        <v>36514037.72356</v>
      </c>
      <c r="H23" s="10">
        <f t="shared" si="6"/>
        <v>2.0217268814625418</v>
      </c>
      <c r="I23" s="10">
        <f t="shared" si="7"/>
        <v>0.751015348999474</v>
      </c>
      <c r="J23" s="10">
        <v>41035542.072629996</v>
      </c>
      <c r="K23" s="10">
        <f t="shared" si="8"/>
        <v>2.3511131078322753</v>
      </c>
      <c r="L23" s="10">
        <f t="shared" si="9"/>
        <v>0.7521316225283935</v>
      </c>
      <c r="M23" s="10">
        <f t="shared" si="10"/>
        <v>2997034.0650700033</v>
      </c>
      <c r="N23" s="10">
        <f t="shared" si="1"/>
        <v>0</v>
      </c>
      <c r="O23" s="10">
        <f t="shared" si="2"/>
        <v>2997034.0650700033</v>
      </c>
    </row>
    <row r="24" spans="1:15" ht="12.75">
      <c r="A24" s="9" t="s">
        <v>36</v>
      </c>
      <c r="B24" s="10">
        <v>1242601536.18435</v>
      </c>
      <c r="C24" s="10">
        <f t="shared" si="3"/>
        <v>58.16234958055922</v>
      </c>
      <c r="D24" s="10">
        <f t="shared" si="0"/>
        <v>19.80655253786946</v>
      </c>
      <c r="E24" s="10">
        <v>131085217.04014999</v>
      </c>
      <c r="F24" s="10">
        <f t="shared" si="4"/>
        <v>10.549255994216189</v>
      </c>
      <c r="G24" s="10">
        <f t="shared" si="5"/>
        <v>1111516319.1442</v>
      </c>
      <c r="H24" s="10">
        <f t="shared" si="6"/>
        <v>61.54297255787121</v>
      </c>
      <c r="I24" s="10">
        <f t="shared" si="7"/>
        <v>22.861503914207635</v>
      </c>
      <c r="J24" s="10">
        <v>960552509.61482</v>
      </c>
      <c r="K24" s="10">
        <f t="shared" si="8"/>
        <v>55.03442825537531</v>
      </c>
      <c r="L24" s="10">
        <f t="shared" si="9"/>
        <v>17.6057603016821</v>
      </c>
      <c r="M24" s="10">
        <f t="shared" si="10"/>
        <v>282049026.56953</v>
      </c>
      <c r="N24" s="10">
        <f t="shared" si="1"/>
        <v>0</v>
      </c>
      <c r="O24" s="10">
        <f t="shared" si="2"/>
        <v>282049026.56953</v>
      </c>
    </row>
    <row r="25" spans="1:15" s="3" customFormat="1" ht="12.75">
      <c r="A25" s="11" t="s">
        <v>37</v>
      </c>
      <c r="B25" s="12">
        <f>SUM(B7:B24)</f>
        <v>2136436277.3261998</v>
      </c>
      <c r="C25" s="10">
        <f t="shared" si="3"/>
        <v>100</v>
      </c>
      <c r="D25" s="10">
        <f t="shared" si="0"/>
        <v>34.053907176559115</v>
      </c>
      <c r="E25" s="12">
        <f>SUM(E7:E24)</f>
        <v>330354651.84247994</v>
      </c>
      <c r="F25" s="10">
        <f t="shared" si="4"/>
        <v>15.46288346385536</v>
      </c>
      <c r="G25" s="12">
        <f>SUM(G7:G24)</f>
        <v>1806081625.48372</v>
      </c>
      <c r="H25" s="10">
        <f t="shared" si="6"/>
        <v>100</v>
      </c>
      <c r="I25" s="10">
        <f t="shared" si="7"/>
        <v>37.14722081828285</v>
      </c>
      <c r="J25" s="12">
        <f>SUM(J7:J24)</f>
        <v>1745366564.28515</v>
      </c>
      <c r="K25" s="10">
        <f t="shared" si="8"/>
        <v>100</v>
      </c>
      <c r="L25" s="10">
        <f t="shared" si="9"/>
        <v>31.990448269920048</v>
      </c>
      <c r="M25" s="12">
        <f>SUM(M7:M24)</f>
        <v>391069713.04105</v>
      </c>
      <c r="N25" s="12">
        <f>SUM(N7:N24)</f>
        <v>-58633.95244000107</v>
      </c>
      <c r="O25" s="12">
        <f>SUM(O7:O24)</f>
        <v>391128346.99349004</v>
      </c>
    </row>
    <row r="26" spans="1:15" s="3" customFormat="1" ht="12.75">
      <c r="A26" s="7" t="s">
        <v>38</v>
      </c>
      <c r="B26" s="12"/>
      <c r="C26" s="10"/>
      <c r="D26" s="10"/>
      <c r="E26" s="12"/>
      <c r="F26" s="10"/>
      <c r="G26" s="10"/>
      <c r="H26" s="10"/>
      <c r="I26" s="10"/>
      <c r="J26" s="12"/>
      <c r="K26" s="10"/>
      <c r="L26" s="10"/>
      <c r="M26" s="10"/>
      <c r="N26" s="10"/>
      <c r="O26" s="10"/>
    </row>
    <row r="27" spans="1:15" ht="12.75">
      <c r="A27" s="9" t="s">
        <v>39</v>
      </c>
      <c r="B27" s="10">
        <v>29544147.795700002</v>
      </c>
      <c r="C27" s="10">
        <f>B27/$B$38*100</f>
        <v>4.2079616215898525</v>
      </c>
      <c r="D27" s="10">
        <f t="shared" si="0"/>
        <v>0.4709214486399105</v>
      </c>
      <c r="E27" s="10">
        <v>8033737.6141099995</v>
      </c>
      <c r="F27" s="10">
        <f t="shared" si="4"/>
        <v>27.192314598694463</v>
      </c>
      <c r="G27" s="10">
        <f t="shared" si="5"/>
        <v>21510410.181590002</v>
      </c>
      <c r="H27" s="10">
        <f>G27/$G$38*100</f>
        <v>3.696274838750359</v>
      </c>
      <c r="I27" s="10">
        <f t="shared" si="7"/>
        <v>0.442422947907105</v>
      </c>
      <c r="J27" s="10">
        <v>26300025.31062</v>
      </c>
      <c r="K27" s="10">
        <f>J27/$J$38*100</f>
        <v>4.201208749258233</v>
      </c>
      <c r="L27" s="10">
        <f t="shared" si="9"/>
        <v>0.48204750590118506</v>
      </c>
      <c r="M27" s="10">
        <f t="shared" si="10"/>
        <v>3244122.4850800037</v>
      </c>
      <c r="N27" s="10">
        <f t="shared" si="1"/>
        <v>0</v>
      </c>
      <c r="O27" s="10">
        <f t="shared" si="2"/>
        <v>3244122.4850800037</v>
      </c>
    </row>
    <row r="28" spans="1:15" ht="12.75">
      <c r="A28" s="9" t="s">
        <v>40</v>
      </c>
      <c r="B28" s="10">
        <v>49364941.1263</v>
      </c>
      <c r="C28" s="10">
        <f aca="true" t="shared" si="11" ref="C28:C38">B28/$B$38*100</f>
        <v>7.031029601799729</v>
      </c>
      <c r="D28" s="10">
        <f t="shared" si="0"/>
        <v>0.7868566644052795</v>
      </c>
      <c r="E28" s="10">
        <v>8399035.71927</v>
      </c>
      <c r="F28" s="10">
        <f t="shared" si="4"/>
        <v>17.01417144969565</v>
      </c>
      <c r="G28" s="10">
        <f t="shared" si="5"/>
        <v>40965905.40703</v>
      </c>
      <c r="H28" s="10">
        <f aca="true" t="shared" si="12" ref="H28:H38">G28/$G$38*100</f>
        <v>7.039440165219553</v>
      </c>
      <c r="I28" s="10">
        <f t="shared" si="7"/>
        <v>0.8425807077065288</v>
      </c>
      <c r="J28" s="10">
        <v>44019492.315019995</v>
      </c>
      <c r="K28" s="10">
        <f aca="true" t="shared" si="13" ref="K28:K38">J28/$J$38*100</f>
        <v>7.031745181518528</v>
      </c>
      <c r="L28" s="10">
        <f t="shared" si="9"/>
        <v>0.8068238045734237</v>
      </c>
      <c r="M28" s="10">
        <f t="shared" si="10"/>
        <v>5345448.811280005</v>
      </c>
      <c r="N28" s="10">
        <f t="shared" si="1"/>
        <v>0</v>
      </c>
      <c r="O28" s="10">
        <f t="shared" si="2"/>
        <v>5345448.811280005</v>
      </c>
    </row>
    <row r="29" spans="1:15" ht="12.75">
      <c r="A29" s="9" t="s">
        <v>41</v>
      </c>
      <c r="B29" s="10">
        <v>49119201.36533</v>
      </c>
      <c r="C29" s="10">
        <f t="shared" si="11"/>
        <v>6.9960289820421036</v>
      </c>
      <c r="D29" s="10">
        <f t="shared" si="0"/>
        <v>0.7829396746506703</v>
      </c>
      <c r="E29" s="10">
        <v>16514017.92969</v>
      </c>
      <c r="F29" s="10">
        <f t="shared" si="4"/>
        <v>33.620289969425585</v>
      </c>
      <c r="G29" s="10">
        <f t="shared" si="5"/>
        <v>32605183.435640004</v>
      </c>
      <c r="H29" s="10">
        <f t="shared" si="12"/>
        <v>5.60276248237902</v>
      </c>
      <c r="I29" s="10">
        <f t="shared" si="7"/>
        <v>0.6706186098205532</v>
      </c>
      <c r="J29" s="10">
        <v>49508878.445199996</v>
      </c>
      <c r="K29" s="10">
        <f t="shared" si="13"/>
        <v>7.9086286356518025</v>
      </c>
      <c r="L29" s="10">
        <f t="shared" si="9"/>
        <v>0.9074375820025014</v>
      </c>
      <c r="M29" s="10">
        <f t="shared" si="10"/>
        <v>-389677.07986999303</v>
      </c>
      <c r="N29" s="10">
        <f t="shared" si="1"/>
        <v>-389677.07986999303</v>
      </c>
      <c r="O29" s="10">
        <f t="shared" si="2"/>
        <v>0</v>
      </c>
    </row>
    <row r="30" spans="1:15" ht="12.75">
      <c r="A30" s="9" t="s">
        <v>42</v>
      </c>
      <c r="B30" s="10">
        <v>41543044.22842</v>
      </c>
      <c r="C30" s="10">
        <f t="shared" si="11"/>
        <v>5.9169598313018215</v>
      </c>
      <c r="D30" s="10">
        <f t="shared" si="0"/>
        <v>0.6621788756352887</v>
      </c>
      <c r="E30" s="10">
        <v>8454662.00632</v>
      </c>
      <c r="F30" s="10">
        <f t="shared" si="4"/>
        <v>20.351570674101165</v>
      </c>
      <c r="G30" s="10">
        <f t="shared" si="5"/>
        <v>33088382.222099997</v>
      </c>
      <c r="H30" s="10">
        <f t="shared" si="12"/>
        <v>5.685793698493875</v>
      </c>
      <c r="I30" s="10">
        <f t="shared" si="7"/>
        <v>0.68055697128024</v>
      </c>
      <c r="J30" s="10">
        <v>43070816.19824</v>
      </c>
      <c r="K30" s="10">
        <f t="shared" si="13"/>
        <v>6.880202118158089</v>
      </c>
      <c r="L30" s="10">
        <f t="shared" si="9"/>
        <v>0.7894357241210009</v>
      </c>
      <c r="M30" s="10">
        <f t="shared" si="10"/>
        <v>-1527771.9698200002</v>
      </c>
      <c r="N30" s="10">
        <f t="shared" si="1"/>
        <v>-1527771.9698200002</v>
      </c>
      <c r="O30" s="10">
        <f t="shared" si="2"/>
        <v>0</v>
      </c>
    </row>
    <row r="31" spans="1:15" ht="12.75">
      <c r="A31" s="9" t="s">
        <v>43</v>
      </c>
      <c r="B31" s="10">
        <v>35760242.83923</v>
      </c>
      <c r="C31" s="10">
        <f t="shared" si="11"/>
        <v>5.093317650817954</v>
      </c>
      <c r="D31" s="10">
        <f t="shared" si="0"/>
        <v>0.5700034226073087</v>
      </c>
      <c r="E31" s="10">
        <v>11661519.400969999</v>
      </c>
      <c r="F31" s="10">
        <f t="shared" si="4"/>
        <v>32.6102914160778</v>
      </c>
      <c r="G31" s="10">
        <f t="shared" si="5"/>
        <v>24098723.438260004</v>
      </c>
      <c r="H31" s="10">
        <f t="shared" si="12"/>
        <v>4.141041678837001</v>
      </c>
      <c r="I31" s="10">
        <f t="shared" si="7"/>
        <v>0.49565899368474703</v>
      </c>
      <c r="J31" s="10">
        <v>33532359.274669997</v>
      </c>
      <c r="K31" s="10">
        <f t="shared" si="13"/>
        <v>5.3565135205831105</v>
      </c>
      <c r="L31" s="10">
        <f t="shared" si="9"/>
        <v>0.6146073992107534</v>
      </c>
      <c r="M31" s="10">
        <f t="shared" si="10"/>
        <v>2227883.5645600036</v>
      </c>
      <c r="N31" s="10">
        <f t="shared" si="1"/>
        <v>0</v>
      </c>
      <c r="O31" s="10">
        <f t="shared" si="2"/>
        <v>2227883.5645600036</v>
      </c>
    </row>
    <row r="32" spans="1:15" ht="12.75">
      <c r="A32" s="9" t="s">
        <v>44</v>
      </c>
      <c r="B32" s="10">
        <v>67465904.47173001</v>
      </c>
      <c r="C32" s="10">
        <f t="shared" si="11"/>
        <v>9.609142857869346</v>
      </c>
      <c r="D32" s="10">
        <f t="shared" si="0"/>
        <v>1.0753785043091693</v>
      </c>
      <c r="E32" s="10">
        <v>10039404.73145</v>
      </c>
      <c r="F32" s="10">
        <f t="shared" si="4"/>
        <v>14.880708722517424</v>
      </c>
      <c r="G32" s="10">
        <f t="shared" si="5"/>
        <v>57426499.74028001</v>
      </c>
      <c r="H32" s="10">
        <f t="shared" si="12"/>
        <v>9.867972031940626</v>
      </c>
      <c r="I32" s="10">
        <f t="shared" si="7"/>
        <v>1.181139787135536</v>
      </c>
      <c r="J32" s="10">
        <v>56041854.847339995</v>
      </c>
      <c r="K32" s="10">
        <f t="shared" si="13"/>
        <v>8.952216894416148</v>
      </c>
      <c r="L32" s="10">
        <f t="shared" si="9"/>
        <v>1.0271791010150793</v>
      </c>
      <c r="M32" s="10">
        <f t="shared" si="10"/>
        <v>11424049.624390014</v>
      </c>
      <c r="N32" s="10">
        <f t="shared" si="1"/>
        <v>0</v>
      </c>
      <c r="O32" s="10">
        <f t="shared" si="2"/>
        <v>11424049.624390014</v>
      </c>
    </row>
    <row r="33" spans="1:15" ht="12.75">
      <c r="A33" s="9" t="s">
        <v>45</v>
      </c>
      <c r="B33" s="10">
        <v>45981451.68247</v>
      </c>
      <c r="C33" s="10">
        <f t="shared" si="11"/>
        <v>6.5491205000329415</v>
      </c>
      <c r="D33" s="10">
        <f t="shared" si="0"/>
        <v>0.73292524755195</v>
      </c>
      <c r="E33" s="10">
        <v>8752419.12386</v>
      </c>
      <c r="F33" s="10">
        <f t="shared" si="4"/>
        <v>19.034673338068572</v>
      </c>
      <c r="G33" s="10">
        <f t="shared" si="5"/>
        <v>37229032.55861</v>
      </c>
      <c r="H33" s="10">
        <f t="shared" si="12"/>
        <v>6.397308798657056</v>
      </c>
      <c r="I33" s="10">
        <f t="shared" si="7"/>
        <v>0.7657212574405836</v>
      </c>
      <c r="J33" s="10">
        <v>38061562.34869</v>
      </c>
      <c r="K33" s="10">
        <f t="shared" si="13"/>
        <v>6.080015774174346</v>
      </c>
      <c r="L33" s="10">
        <f t="shared" si="9"/>
        <v>0.6976221879710405</v>
      </c>
      <c r="M33" s="10">
        <f t="shared" si="10"/>
        <v>7919889.333779998</v>
      </c>
      <c r="N33" s="10">
        <f t="shared" si="1"/>
        <v>0</v>
      </c>
      <c r="O33" s="10">
        <f t="shared" si="2"/>
        <v>7919889.333779998</v>
      </c>
    </row>
    <row r="34" spans="1:15" ht="12.75">
      <c r="A34" s="9" t="s">
        <v>46</v>
      </c>
      <c r="B34" s="10">
        <v>22273696.254419997</v>
      </c>
      <c r="C34" s="10">
        <f t="shared" si="11"/>
        <v>3.172434001402824</v>
      </c>
      <c r="D34" s="10">
        <f t="shared" si="0"/>
        <v>0.3550334698848026</v>
      </c>
      <c r="E34" s="10">
        <v>6141756.956979999</v>
      </c>
      <c r="F34" s="10">
        <f t="shared" si="4"/>
        <v>27.5740357003442</v>
      </c>
      <c r="G34" s="10">
        <f t="shared" si="5"/>
        <v>16131939.297439998</v>
      </c>
      <c r="H34" s="10">
        <f t="shared" si="12"/>
        <v>2.7720569167206848</v>
      </c>
      <c r="I34" s="10">
        <f t="shared" si="7"/>
        <v>0.33179935106678266</v>
      </c>
      <c r="J34" s="10">
        <v>20564906.62754</v>
      </c>
      <c r="K34" s="10">
        <f t="shared" si="13"/>
        <v>3.28507157810271</v>
      </c>
      <c r="L34" s="10">
        <f t="shared" si="9"/>
        <v>0.37692974937531387</v>
      </c>
      <c r="M34" s="10">
        <f t="shared" si="10"/>
        <v>1708789.6268799976</v>
      </c>
      <c r="N34" s="10">
        <f t="shared" si="1"/>
        <v>0</v>
      </c>
      <c r="O34" s="10">
        <f t="shared" si="2"/>
        <v>1708789.6268799976</v>
      </c>
    </row>
    <row r="35" spans="1:15" ht="12.75">
      <c r="A35" s="9" t="s">
        <v>47</v>
      </c>
      <c r="B35" s="10">
        <v>21318915.50776</v>
      </c>
      <c r="C35" s="10">
        <f t="shared" si="11"/>
        <v>3.036444946421082</v>
      </c>
      <c r="D35" s="10">
        <f t="shared" si="0"/>
        <v>0.33981466122395293</v>
      </c>
      <c r="E35" s="10">
        <v>8652987.228559999</v>
      </c>
      <c r="F35" s="10">
        <f t="shared" si="4"/>
        <v>40.588308656743564</v>
      </c>
      <c r="G35" s="10">
        <f t="shared" si="5"/>
        <v>12665928.2792</v>
      </c>
      <c r="H35" s="10">
        <f t="shared" si="12"/>
        <v>2.1764695146488835</v>
      </c>
      <c r="I35" s="10">
        <f t="shared" si="7"/>
        <v>0.2605109470232063</v>
      </c>
      <c r="J35" s="10">
        <v>19647632.10703</v>
      </c>
      <c r="K35" s="10">
        <f t="shared" si="13"/>
        <v>3.138544656720541</v>
      </c>
      <c r="L35" s="10">
        <f t="shared" si="9"/>
        <v>0.36011722202538765</v>
      </c>
      <c r="M35" s="10">
        <f t="shared" si="10"/>
        <v>1671283.400729999</v>
      </c>
      <c r="N35" s="10">
        <f t="shared" si="1"/>
        <v>0</v>
      </c>
      <c r="O35" s="10">
        <f t="shared" si="2"/>
        <v>1671283.400729999</v>
      </c>
    </row>
    <row r="36" spans="1:15" ht="12.75">
      <c r="A36" s="9" t="s">
        <v>48</v>
      </c>
      <c r="B36" s="10">
        <v>328218118.03062</v>
      </c>
      <c r="C36" s="10">
        <f t="shared" si="11"/>
        <v>46.74798047091795</v>
      </c>
      <c r="D36" s="10">
        <f t="shared" si="0"/>
        <v>5.231660519764284</v>
      </c>
      <c r="E36" s="10">
        <v>31076010.67091</v>
      </c>
      <c r="F36" s="10">
        <f t="shared" si="4"/>
        <v>9.468097269392931</v>
      </c>
      <c r="G36" s="10">
        <f t="shared" si="5"/>
        <v>297142107.35971</v>
      </c>
      <c r="H36" s="10">
        <f t="shared" si="12"/>
        <v>51.05987685474106</v>
      </c>
      <c r="I36" s="10">
        <f t="shared" si="7"/>
        <v>6.111575092042013</v>
      </c>
      <c r="J36" s="10">
        <v>287870052.45671004</v>
      </c>
      <c r="K36" s="10">
        <f t="shared" si="13"/>
        <v>45.98482962456305</v>
      </c>
      <c r="L36" s="10">
        <f t="shared" si="9"/>
        <v>5.276308260979733</v>
      </c>
      <c r="M36" s="10">
        <f t="shared" si="10"/>
        <v>40348065.57390994</v>
      </c>
      <c r="N36" s="10">
        <f t="shared" si="1"/>
        <v>0</v>
      </c>
      <c r="O36" s="10">
        <f t="shared" si="2"/>
        <v>40348065.57390994</v>
      </c>
    </row>
    <row r="37" spans="1:15" ht="12.75">
      <c r="A37" s="9" t="s">
        <v>49</v>
      </c>
      <c r="B37" s="10">
        <v>11511507.11073</v>
      </c>
      <c r="C37" s="10">
        <f t="shared" si="11"/>
        <v>1.6395795358044043</v>
      </c>
      <c r="D37" s="10">
        <f t="shared" si="0"/>
        <v>0.1834886435750434</v>
      </c>
      <c r="E37" s="10">
        <v>2427275.90191</v>
      </c>
      <c r="F37" s="10">
        <f t="shared" si="4"/>
        <v>21.085648287073635</v>
      </c>
      <c r="G37" s="10">
        <f t="shared" si="5"/>
        <v>9084231.20882</v>
      </c>
      <c r="H37" s="10">
        <f t="shared" si="12"/>
        <v>1.5610030196118803</v>
      </c>
      <c r="I37" s="10">
        <f t="shared" si="7"/>
        <v>0.18684312930097682</v>
      </c>
      <c r="J37" s="10">
        <v>7393334.5531</v>
      </c>
      <c r="K37" s="10">
        <f t="shared" si="13"/>
        <v>1.1810232668534526</v>
      </c>
      <c r="L37" s="10">
        <f t="shared" si="9"/>
        <v>0.1355108384696414</v>
      </c>
      <c r="M37" s="10">
        <f t="shared" si="10"/>
        <v>4118172.5576299997</v>
      </c>
      <c r="N37" s="10">
        <f t="shared" si="1"/>
        <v>0</v>
      </c>
      <c r="O37" s="10">
        <f t="shared" si="2"/>
        <v>4118172.5576299997</v>
      </c>
    </row>
    <row r="38" spans="1:15" s="3" customFormat="1" ht="12.75">
      <c r="A38" s="11" t="s">
        <v>37</v>
      </c>
      <c r="B38" s="12">
        <f>SUM(B27:B37)</f>
        <v>702101170.41271</v>
      </c>
      <c r="C38" s="10">
        <f t="shared" si="11"/>
        <v>100</v>
      </c>
      <c r="D38" s="10">
        <f t="shared" si="0"/>
        <v>11.19120113224766</v>
      </c>
      <c r="E38" s="12">
        <f>SUM(E27:E37)</f>
        <v>120152827.28403</v>
      </c>
      <c r="F38" s="10">
        <f t="shared" si="4"/>
        <v>17.11332103511544</v>
      </c>
      <c r="G38" s="12">
        <f>SUM(G27:G37)</f>
        <v>581948343.12868</v>
      </c>
      <c r="H38" s="10">
        <f t="shared" si="12"/>
        <v>100</v>
      </c>
      <c r="I38" s="10">
        <f t="shared" si="7"/>
        <v>11.969427794408274</v>
      </c>
      <c r="J38" s="12">
        <f>SUM(J27:J37)</f>
        <v>626010914.48416</v>
      </c>
      <c r="K38" s="10">
        <f t="shared" si="13"/>
        <v>100</v>
      </c>
      <c r="L38" s="10">
        <f t="shared" si="9"/>
        <v>11.474019375645058</v>
      </c>
      <c r="M38" s="12">
        <f>SUM(M27:M37)</f>
        <v>76090255.92854998</v>
      </c>
      <c r="N38" s="12">
        <f>SUM(N27:N37)</f>
        <v>-1917449.0496899933</v>
      </c>
      <c r="O38" s="12">
        <f>SUM(O27:O37)</f>
        <v>78007704.97823995</v>
      </c>
    </row>
    <row r="39" spans="1:15" s="3" customFormat="1" ht="12.75">
      <c r="A39" s="7" t="s">
        <v>50</v>
      </c>
      <c r="B39" s="12"/>
      <c r="C39" s="10"/>
      <c r="D39" s="10"/>
      <c r="E39" s="12"/>
      <c r="F39" s="10"/>
      <c r="G39" s="10"/>
      <c r="H39" s="10"/>
      <c r="I39" s="10"/>
      <c r="J39" s="12"/>
      <c r="K39" s="10"/>
      <c r="L39" s="10"/>
      <c r="M39" s="10"/>
      <c r="N39" s="10"/>
      <c r="O39" s="10"/>
    </row>
    <row r="40" spans="1:15" ht="12.75">
      <c r="A40" s="9" t="s">
        <v>51</v>
      </c>
      <c r="B40" s="10">
        <v>7577637.86886</v>
      </c>
      <c r="C40" s="10">
        <f>B40/$B$46*100</f>
        <v>1.875236581881332</v>
      </c>
      <c r="D40" s="10">
        <f t="shared" si="0"/>
        <v>0.12078440126783985</v>
      </c>
      <c r="E40" s="10">
        <v>4463742.74079</v>
      </c>
      <c r="F40" s="10">
        <f t="shared" si="4"/>
        <v>58.90678359193665</v>
      </c>
      <c r="G40" s="10">
        <f t="shared" si="5"/>
        <v>3113895.1280699996</v>
      </c>
      <c r="H40" s="10">
        <f>G40/$G$46*100</f>
        <v>1.1102717501749553</v>
      </c>
      <c r="I40" s="10">
        <f t="shared" si="7"/>
        <v>0.06404613628490408</v>
      </c>
      <c r="J40" s="10">
        <v>6882159.05271</v>
      </c>
      <c r="K40" s="10">
        <f>J40/$J$46*100</f>
        <v>1.909703215671769</v>
      </c>
      <c r="L40" s="10">
        <f t="shared" si="9"/>
        <v>0.12614161269398072</v>
      </c>
      <c r="M40" s="10">
        <f t="shared" si="10"/>
        <v>695478.8161499994</v>
      </c>
      <c r="N40" s="10">
        <f t="shared" si="1"/>
        <v>0</v>
      </c>
      <c r="O40" s="10">
        <f t="shared" si="2"/>
        <v>695478.8161499994</v>
      </c>
    </row>
    <row r="41" spans="1:15" ht="12.75">
      <c r="A41" s="9" t="s">
        <v>52</v>
      </c>
      <c r="B41" s="10">
        <v>183084519.4164</v>
      </c>
      <c r="C41" s="10">
        <f aca="true" t="shared" si="14" ref="C41:C46">B41/$B$46*100</f>
        <v>45.30789070782651</v>
      </c>
      <c r="D41" s="10">
        <f t="shared" si="0"/>
        <v>2.9182912197474704</v>
      </c>
      <c r="E41" s="10">
        <v>60307731.42823</v>
      </c>
      <c r="F41" s="10">
        <f t="shared" si="4"/>
        <v>32.93983107936535</v>
      </c>
      <c r="G41" s="10">
        <f t="shared" si="5"/>
        <v>122776787.98816998</v>
      </c>
      <c r="H41" s="10">
        <f aca="true" t="shared" si="15" ref="H41:H46">G41/$G$46*100</f>
        <v>43.77655433918665</v>
      </c>
      <c r="I41" s="10">
        <f t="shared" si="7"/>
        <v>2.5252548890388775</v>
      </c>
      <c r="J41" s="10">
        <v>153553373.22818</v>
      </c>
      <c r="K41" s="10">
        <f aca="true" t="shared" si="16" ref="K41:K46">J41/$J$46*100</f>
        <v>42.60892089025935</v>
      </c>
      <c r="L41" s="10">
        <f t="shared" si="9"/>
        <v>2.814446743420758</v>
      </c>
      <c r="M41" s="10">
        <f t="shared" si="10"/>
        <v>29531146.188219994</v>
      </c>
      <c r="N41" s="10">
        <f t="shared" si="1"/>
        <v>0</v>
      </c>
      <c r="O41" s="10">
        <f t="shared" si="2"/>
        <v>29531146.188219994</v>
      </c>
    </row>
    <row r="42" spans="1:15" ht="12.75">
      <c r="A42" s="9" t="s">
        <v>53</v>
      </c>
      <c r="B42" s="10">
        <v>27142309.42195</v>
      </c>
      <c r="C42" s="10">
        <f t="shared" si="14"/>
        <v>6.716902077618056</v>
      </c>
      <c r="D42" s="10">
        <f t="shared" si="0"/>
        <v>0.43263714224573857</v>
      </c>
      <c r="E42" s="10">
        <v>7582130.95053</v>
      </c>
      <c r="F42" s="10">
        <f t="shared" si="4"/>
        <v>27.934730360115662</v>
      </c>
      <c r="G42" s="10">
        <f t="shared" si="5"/>
        <v>19560178.47142</v>
      </c>
      <c r="H42" s="10">
        <f t="shared" si="15"/>
        <v>6.974259791034868</v>
      </c>
      <c r="I42" s="10">
        <f t="shared" si="7"/>
        <v>0.4023108693818061</v>
      </c>
      <c r="J42" s="10">
        <v>25058806.356080003</v>
      </c>
      <c r="K42" s="10">
        <f t="shared" si="16"/>
        <v>6.953469501734087</v>
      </c>
      <c r="L42" s="10">
        <f t="shared" si="9"/>
        <v>0.45929747071123117</v>
      </c>
      <c r="M42" s="10">
        <f t="shared" si="10"/>
        <v>2083503.0658699982</v>
      </c>
      <c r="N42" s="10">
        <f t="shared" si="1"/>
        <v>0</v>
      </c>
      <c r="O42" s="10">
        <f t="shared" si="2"/>
        <v>2083503.0658699982</v>
      </c>
    </row>
    <row r="43" spans="1:15" ht="12.75">
      <c r="A43" s="9" t="s">
        <v>54</v>
      </c>
      <c r="B43" s="10">
        <v>64191067.28228</v>
      </c>
      <c r="C43" s="10">
        <f t="shared" si="14"/>
        <v>15.885351039590736</v>
      </c>
      <c r="D43" s="10">
        <f t="shared" si="0"/>
        <v>1.0231789592764267</v>
      </c>
      <c r="E43" s="10">
        <v>13412895.41638</v>
      </c>
      <c r="F43" s="10">
        <f t="shared" si="4"/>
        <v>20.89526780633953</v>
      </c>
      <c r="G43" s="10">
        <f t="shared" si="5"/>
        <v>50778171.865899995</v>
      </c>
      <c r="H43" s="10">
        <f t="shared" si="15"/>
        <v>18.10516007428305</v>
      </c>
      <c r="I43" s="10">
        <f t="shared" si="7"/>
        <v>1.044397958783346</v>
      </c>
      <c r="J43" s="10">
        <v>64686710.602</v>
      </c>
      <c r="K43" s="10">
        <f t="shared" si="16"/>
        <v>17.949660608210575</v>
      </c>
      <c r="L43" s="10">
        <f t="shared" si="9"/>
        <v>1.1856288023439454</v>
      </c>
      <c r="M43" s="10">
        <f t="shared" si="10"/>
        <v>-495643.31972</v>
      </c>
      <c r="N43" s="10">
        <f t="shared" si="1"/>
        <v>-495643.31972</v>
      </c>
      <c r="O43" s="10">
        <f t="shared" si="2"/>
        <v>0</v>
      </c>
    </row>
    <row r="44" spans="1:15" ht="12.75">
      <c r="A44" s="9" t="s">
        <v>55</v>
      </c>
      <c r="B44" s="10">
        <v>111353407.29614</v>
      </c>
      <c r="C44" s="10">
        <f t="shared" si="14"/>
        <v>27.556606226455614</v>
      </c>
      <c r="D44" s="10">
        <f t="shared" si="0"/>
        <v>1.7749270765061775</v>
      </c>
      <c r="E44" s="10">
        <v>32435268.34291</v>
      </c>
      <c r="F44" s="10">
        <f t="shared" si="4"/>
        <v>29.128222593718828</v>
      </c>
      <c r="G44" s="10">
        <f t="shared" si="5"/>
        <v>78918138.95323</v>
      </c>
      <c r="H44" s="10">
        <f t="shared" si="15"/>
        <v>28.13857777877717</v>
      </c>
      <c r="I44" s="10">
        <f t="shared" si="7"/>
        <v>1.6231766565248127</v>
      </c>
      <c r="J44" s="10">
        <v>99919582.28507</v>
      </c>
      <c r="K44" s="10">
        <f t="shared" si="16"/>
        <v>27.72629143513326</v>
      </c>
      <c r="L44" s="10">
        <f t="shared" si="9"/>
        <v>1.8314045276510327</v>
      </c>
      <c r="M44" s="10">
        <f t="shared" si="10"/>
        <v>11433825.011069998</v>
      </c>
      <c r="N44" s="10">
        <f t="shared" si="1"/>
        <v>0</v>
      </c>
      <c r="O44" s="10">
        <f t="shared" si="2"/>
        <v>11433825.011069998</v>
      </c>
    </row>
    <row r="45" spans="1:15" ht="12.75">
      <c r="A45" s="9" t="s">
        <v>56</v>
      </c>
      <c r="B45" s="10">
        <v>10740758.22619</v>
      </c>
      <c r="C45" s="10">
        <f t="shared" si="14"/>
        <v>2.6580133666277286</v>
      </c>
      <c r="D45" s="10">
        <f t="shared" si="0"/>
        <v>0.17120322638328409</v>
      </c>
      <c r="E45" s="10">
        <v>5425500.819800001</v>
      </c>
      <c r="F45" s="10">
        <f t="shared" si="4"/>
        <v>50.51320126143975</v>
      </c>
      <c r="G45" s="10">
        <f t="shared" si="5"/>
        <v>5315257.40639</v>
      </c>
      <c r="H45" s="10">
        <f t="shared" si="15"/>
        <v>1.8951762665432828</v>
      </c>
      <c r="I45" s="10">
        <f t="shared" si="7"/>
        <v>0.10932343134175943</v>
      </c>
      <c r="J45" s="10">
        <v>10277829.18296</v>
      </c>
      <c r="K45" s="10">
        <f t="shared" si="16"/>
        <v>2.85195434899097</v>
      </c>
      <c r="L45" s="10">
        <f t="shared" si="9"/>
        <v>0.188380119988846</v>
      </c>
      <c r="M45" s="10">
        <f t="shared" si="10"/>
        <v>462929.0432300009</v>
      </c>
      <c r="N45" s="10">
        <f t="shared" si="1"/>
        <v>0</v>
      </c>
      <c r="O45" s="10">
        <f t="shared" si="2"/>
        <v>462929.0432300009</v>
      </c>
    </row>
    <row r="46" spans="1:15" ht="12.75">
      <c r="A46" s="11" t="s">
        <v>37</v>
      </c>
      <c r="B46" s="12">
        <f>SUM(B40:B45)</f>
        <v>404089699.5118201</v>
      </c>
      <c r="C46" s="10">
        <f t="shared" si="14"/>
        <v>100</v>
      </c>
      <c r="D46" s="10">
        <f t="shared" si="0"/>
        <v>6.441022025426939</v>
      </c>
      <c r="E46" s="12">
        <f>SUM(E40:E45)</f>
        <v>123627269.69864002</v>
      </c>
      <c r="F46" s="10">
        <f t="shared" si="4"/>
        <v>30.594016587899635</v>
      </c>
      <c r="G46" s="12">
        <f>SUM(G40:G45)</f>
        <v>280462429.81318</v>
      </c>
      <c r="H46" s="10">
        <f t="shared" si="15"/>
        <v>100</v>
      </c>
      <c r="I46" s="10">
        <f t="shared" si="7"/>
        <v>5.768509941355507</v>
      </c>
      <c r="J46" s="12">
        <f>SUM(J40:J45)</f>
        <v>360378460.70699996</v>
      </c>
      <c r="K46" s="10">
        <f t="shared" si="16"/>
        <v>100</v>
      </c>
      <c r="L46" s="10">
        <f t="shared" si="9"/>
        <v>6.605299276809793</v>
      </c>
      <c r="M46" s="12">
        <f>SUM(M40:M45)</f>
        <v>43711238.80481999</v>
      </c>
      <c r="N46" s="12">
        <f>SUM(N40:N45)</f>
        <v>-495643.31972</v>
      </c>
      <c r="O46" s="12">
        <f>SUM(O40:O45)</f>
        <v>44206882.12453999</v>
      </c>
    </row>
    <row r="47" spans="1:15" ht="12.75">
      <c r="A47" s="7" t="s">
        <v>57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.75">
      <c r="A48" s="9" t="s">
        <v>58</v>
      </c>
      <c r="B48" s="10">
        <v>113760080.17388001</v>
      </c>
      <c r="C48" s="10">
        <f aca="true" t="shared" si="17" ref="C48:C62">B48/$B$62*100</f>
        <v>12.388642631869914</v>
      </c>
      <c r="D48" s="10">
        <f t="shared" si="0"/>
        <v>1.8132884428865834</v>
      </c>
      <c r="E48" s="10">
        <v>23399534.58013</v>
      </c>
      <c r="F48" s="10">
        <f t="shared" si="4"/>
        <v>20.569196632390096</v>
      </c>
      <c r="G48" s="10">
        <f t="shared" si="5"/>
        <v>90360545.59375001</v>
      </c>
      <c r="H48" s="10">
        <f>G48/$G$62*100</f>
        <v>13.03029268203244</v>
      </c>
      <c r="I48" s="10">
        <f t="shared" si="7"/>
        <v>1.8585223907211517</v>
      </c>
      <c r="J48" s="10">
        <v>98655042.65799001</v>
      </c>
      <c r="K48" s="10">
        <f>J48/$J$62*100</f>
        <v>11.464693920212973</v>
      </c>
      <c r="L48" s="10">
        <f t="shared" si="9"/>
        <v>1.8082270528711517</v>
      </c>
      <c r="M48" s="10">
        <f t="shared" si="10"/>
        <v>15105037.515890002</v>
      </c>
      <c r="N48" s="10">
        <f t="shared" si="1"/>
        <v>0</v>
      </c>
      <c r="O48" s="10">
        <f t="shared" si="2"/>
        <v>15105037.515890002</v>
      </c>
    </row>
    <row r="49" spans="1:15" ht="12.75">
      <c r="A49" s="9" t="s">
        <v>59</v>
      </c>
      <c r="B49" s="10">
        <v>17584186.86086</v>
      </c>
      <c r="C49" s="10">
        <f t="shared" si="17"/>
        <v>1.9149442111700912</v>
      </c>
      <c r="D49" s="10">
        <f t="shared" si="0"/>
        <v>0.28028463731407055</v>
      </c>
      <c r="E49" s="10">
        <v>8003597.42545</v>
      </c>
      <c r="F49" s="10">
        <f t="shared" si="4"/>
        <v>45.51588019838958</v>
      </c>
      <c r="G49" s="10">
        <f t="shared" si="5"/>
        <v>9580589.43541</v>
      </c>
      <c r="H49" s="10">
        <f aca="true" t="shared" si="18" ref="H49:H62">G49/$G$62*100</f>
        <v>1.3815530172984583</v>
      </c>
      <c r="I49" s="10">
        <f t="shared" si="7"/>
        <v>0.19705215218673464</v>
      </c>
      <c r="J49" s="10">
        <v>17625542.31471</v>
      </c>
      <c r="K49" s="10">
        <f aca="true" t="shared" si="19" ref="K49:K62">J49/$J$62*100</f>
        <v>2.048262738240746</v>
      </c>
      <c r="L49" s="10">
        <f t="shared" si="9"/>
        <v>0.3230547732412605</v>
      </c>
      <c r="M49" s="10">
        <f t="shared" si="10"/>
        <v>-41355.45384999737</v>
      </c>
      <c r="N49" s="10">
        <f t="shared" si="1"/>
        <v>-41355.45384999737</v>
      </c>
      <c r="O49" s="10">
        <f t="shared" si="2"/>
        <v>0</v>
      </c>
    </row>
    <row r="50" spans="1:15" ht="12.75">
      <c r="A50" s="9" t="s">
        <v>60</v>
      </c>
      <c r="B50" s="10">
        <v>27435317.789189998</v>
      </c>
      <c r="C50" s="10">
        <f t="shared" si="17"/>
        <v>2.98774708195132</v>
      </c>
      <c r="D50" s="10">
        <f t="shared" si="0"/>
        <v>0.4373075739575769</v>
      </c>
      <c r="E50" s="10">
        <v>14329142.476459999</v>
      </c>
      <c r="F50" s="10">
        <f t="shared" si="4"/>
        <v>52.22881902285067</v>
      </c>
      <c r="G50" s="10">
        <f t="shared" si="5"/>
        <v>13106175.31273</v>
      </c>
      <c r="H50" s="10">
        <f t="shared" si="18"/>
        <v>1.8899542841927255</v>
      </c>
      <c r="I50" s="10">
        <f t="shared" si="7"/>
        <v>0.26956588315587016</v>
      </c>
      <c r="J50" s="10">
        <v>28964564.135959998</v>
      </c>
      <c r="K50" s="10">
        <f t="shared" si="19"/>
        <v>3.3659694771239876</v>
      </c>
      <c r="L50" s="10">
        <f t="shared" si="9"/>
        <v>0.5308852647992102</v>
      </c>
      <c r="M50" s="10">
        <f t="shared" si="10"/>
        <v>-1529246.3467699997</v>
      </c>
      <c r="N50" s="10">
        <f t="shared" si="1"/>
        <v>-1529246.3467699997</v>
      </c>
      <c r="O50" s="10">
        <f t="shared" si="2"/>
        <v>0</v>
      </c>
    </row>
    <row r="51" spans="1:15" ht="12.75">
      <c r="A51" s="9" t="s">
        <v>61</v>
      </c>
      <c r="B51" s="10">
        <v>153716392.53634</v>
      </c>
      <c r="C51" s="10">
        <f t="shared" si="17"/>
        <v>16.739944722983758</v>
      </c>
      <c r="D51" s="10">
        <f t="shared" si="0"/>
        <v>2.4501754714160384</v>
      </c>
      <c r="E51" s="10">
        <v>43751029.794190004</v>
      </c>
      <c r="F51" s="10">
        <f t="shared" si="4"/>
        <v>28.462175746055745</v>
      </c>
      <c r="G51" s="10">
        <f t="shared" si="5"/>
        <v>109965362.74215</v>
      </c>
      <c r="H51" s="10">
        <f t="shared" si="18"/>
        <v>15.857372839005837</v>
      </c>
      <c r="I51" s="10">
        <f t="shared" si="7"/>
        <v>2.261751381835339</v>
      </c>
      <c r="J51" s="10">
        <v>154268649.91702</v>
      </c>
      <c r="K51" s="10">
        <f t="shared" si="19"/>
        <v>17.92754637909917</v>
      </c>
      <c r="L51" s="10">
        <f t="shared" si="9"/>
        <v>2.8275568959705106</v>
      </c>
      <c r="M51" s="10">
        <f t="shared" si="10"/>
        <v>-552257.3806799948</v>
      </c>
      <c r="N51" s="10">
        <f t="shared" si="1"/>
        <v>-552257.3806799948</v>
      </c>
      <c r="O51" s="10">
        <f t="shared" si="2"/>
        <v>0</v>
      </c>
    </row>
    <row r="52" spans="1:15" ht="12.75">
      <c r="A52" s="9" t="s">
        <v>62</v>
      </c>
      <c r="B52" s="10">
        <v>42325266.90664</v>
      </c>
      <c r="C52" s="10">
        <f t="shared" si="17"/>
        <v>4.609284779013962</v>
      </c>
      <c r="D52" s="10">
        <f t="shared" si="0"/>
        <v>0.6746471803341965</v>
      </c>
      <c r="E52" s="10">
        <v>11891583.207139999</v>
      </c>
      <c r="F52" s="10">
        <f t="shared" si="4"/>
        <v>28.095707543605457</v>
      </c>
      <c r="G52" s="10">
        <f t="shared" si="5"/>
        <v>30433683.699500002</v>
      </c>
      <c r="H52" s="10">
        <f t="shared" si="18"/>
        <v>4.3886389064068885</v>
      </c>
      <c r="I52" s="10">
        <f t="shared" si="7"/>
        <v>0.625955523132192</v>
      </c>
      <c r="J52" s="10">
        <v>39946099.400800005</v>
      </c>
      <c r="K52" s="10">
        <f t="shared" si="19"/>
        <v>4.642132734402951</v>
      </c>
      <c r="L52" s="10">
        <f t="shared" si="9"/>
        <v>0.7321634621720645</v>
      </c>
      <c r="M52" s="10">
        <f t="shared" si="10"/>
        <v>2379167.505839996</v>
      </c>
      <c r="N52" s="10">
        <f t="shared" si="1"/>
        <v>0</v>
      </c>
      <c r="O52" s="10">
        <f t="shared" si="2"/>
        <v>2379167.505839996</v>
      </c>
    </row>
    <row r="53" spans="1:15" s="3" customFormat="1" ht="12.75">
      <c r="A53" s="9" t="s">
        <v>63</v>
      </c>
      <c r="B53" s="10">
        <v>30547683.20095</v>
      </c>
      <c r="C53" s="10">
        <f t="shared" si="17"/>
        <v>3.3266883236166938</v>
      </c>
      <c r="D53" s="10">
        <f t="shared" si="0"/>
        <v>0.48691738631493636</v>
      </c>
      <c r="E53" s="10">
        <v>12099567.57399</v>
      </c>
      <c r="F53" s="10">
        <f t="shared" si="4"/>
        <v>39.608789623737216</v>
      </c>
      <c r="G53" s="10">
        <f t="shared" si="5"/>
        <v>18448115.626960002</v>
      </c>
      <c r="H53" s="10">
        <f t="shared" si="18"/>
        <v>2.6602799315976235</v>
      </c>
      <c r="I53" s="10">
        <f t="shared" si="7"/>
        <v>0.37943812461541204</v>
      </c>
      <c r="J53" s="10">
        <v>27165044.6679</v>
      </c>
      <c r="K53" s="10">
        <f t="shared" si="19"/>
        <v>3.156847476373411</v>
      </c>
      <c r="L53" s="10">
        <f t="shared" si="9"/>
        <v>0.4979022596061061</v>
      </c>
      <c r="M53" s="10">
        <f t="shared" si="10"/>
        <v>3382638.5330500007</v>
      </c>
      <c r="N53" s="10">
        <f t="shared" si="1"/>
        <v>0</v>
      </c>
      <c r="O53" s="10">
        <f t="shared" si="2"/>
        <v>3382638.5330500007</v>
      </c>
    </row>
    <row r="54" spans="1:15" s="3" customFormat="1" ht="12.75">
      <c r="A54" s="9" t="s">
        <v>64</v>
      </c>
      <c r="B54" s="10">
        <v>98395037.48223</v>
      </c>
      <c r="C54" s="10">
        <f t="shared" si="17"/>
        <v>10.715366535023572</v>
      </c>
      <c r="D54" s="10">
        <f t="shared" si="0"/>
        <v>1.5683760422040016</v>
      </c>
      <c r="E54" s="10">
        <v>16423977.434719998</v>
      </c>
      <c r="F54" s="10">
        <f t="shared" si="4"/>
        <v>16.691875784575156</v>
      </c>
      <c r="G54" s="10">
        <f t="shared" si="5"/>
        <v>81971060.04751</v>
      </c>
      <c r="H54" s="10">
        <f t="shared" si="18"/>
        <v>11.820500826517689</v>
      </c>
      <c r="I54" s="10">
        <f t="shared" si="7"/>
        <v>1.6859686878648354</v>
      </c>
      <c r="J54" s="10">
        <v>95144035.98386</v>
      </c>
      <c r="K54" s="10">
        <f t="shared" si="19"/>
        <v>11.056680140215226</v>
      </c>
      <c r="L54" s="10">
        <f t="shared" si="9"/>
        <v>1.7438745668762672</v>
      </c>
      <c r="M54" s="10">
        <f t="shared" si="10"/>
        <v>3251001.498369992</v>
      </c>
      <c r="N54" s="10">
        <f t="shared" si="1"/>
        <v>0</v>
      </c>
      <c r="O54" s="10">
        <f t="shared" si="2"/>
        <v>3251001.498369992</v>
      </c>
    </row>
    <row r="55" spans="1:15" ht="12.75">
      <c r="A55" s="9" t="s">
        <v>65</v>
      </c>
      <c r="B55" s="10">
        <v>39434207.83396</v>
      </c>
      <c r="C55" s="10">
        <f t="shared" si="17"/>
        <v>4.294444128195913</v>
      </c>
      <c r="D55" s="10">
        <f t="shared" si="0"/>
        <v>0.6285648991316845</v>
      </c>
      <c r="E55" s="10">
        <v>14798275.81095</v>
      </c>
      <c r="F55" s="10">
        <f t="shared" si="4"/>
        <v>37.52649444172682</v>
      </c>
      <c r="G55" s="10">
        <f t="shared" si="5"/>
        <v>24635932.023009997</v>
      </c>
      <c r="H55" s="10">
        <f t="shared" si="18"/>
        <v>3.552583737129177</v>
      </c>
      <c r="I55" s="10">
        <f t="shared" si="7"/>
        <v>0.5067082207194556</v>
      </c>
      <c r="J55" s="10">
        <v>35033994.20657</v>
      </c>
      <c r="K55" s="10">
        <f t="shared" si="19"/>
        <v>4.071297417337946</v>
      </c>
      <c r="L55" s="10">
        <f t="shared" si="9"/>
        <v>0.6421305428255314</v>
      </c>
      <c r="M55" s="10">
        <f t="shared" si="10"/>
        <v>4400213.627389997</v>
      </c>
      <c r="N55" s="10">
        <f t="shared" si="1"/>
        <v>0</v>
      </c>
      <c r="O55" s="10">
        <f t="shared" si="2"/>
        <v>4400213.627389997</v>
      </c>
    </row>
    <row r="56" spans="1:15" ht="12.75">
      <c r="A56" s="9" t="s">
        <v>66</v>
      </c>
      <c r="B56" s="10">
        <v>108309290.62852</v>
      </c>
      <c r="C56" s="10">
        <f t="shared" si="17"/>
        <v>11.79504350961382</v>
      </c>
      <c r="D56" s="10">
        <f t="shared" si="0"/>
        <v>1.7264051207923914</v>
      </c>
      <c r="E56" s="10">
        <v>14325566.55765</v>
      </c>
      <c r="F56" s="10">
        <f t="shared" si="4"/>
        <v>13.226535299528397</v>
      </c>
      <c r="G56" s="10">
        <f t="shared" si="5"/>
        <v>93983724.07087</v>
      </c>
      <c r="H56" s="10">
        <f t="shared" si="18"/>
        <v>13.552767127996605</v>
      </c>
      <c r="I56" s="10">
        <f t="shared" si="7"/>
        <v>1.933043391906565</v>
      </c>
      <c r="J56" s="10">
        <v>99381627.69622</v>
      </c>
      <c r="K56" s="10">
        <f t="shared" si="19"/>
        <v>11.54913030426271</v>
      </c>
      <c r="L56" s="10">
        <f t="shared" si="9"/>
        <v>1.8215444737240682</v>
      </c>
      <c r="M56" s="10">
        <f t="shared" si="10"/>
        <v>8927662.932300001</v>
      </c>
      <c r="N56" s="10">
        <f t="shared" si="1"/>
        <v>0</v>
      </c>
      <c r="O56" s="10">
        <f t="shared" si="2"/>
        <v>8927662.932300001</v>
      </c>
    </row>
    <row r="57" spans="1:15" ht="12.75">
      <c r="A57" s="9" t="s">
        <v>67</v>
      </c>
      <c r="B57" s="10">
        <v>64735765.664790004</v>
      </c>
      <c r="C57" s="10">
        <f t="shared" si="17"/>
        <v>7.049821563906555</v>
      </c>
      <c r="D57" s="10">
        <f t="shared" si="0"/>
        <v>1.0318612253257713</v>
      </c>
      <c r="E57" s="10">
        <v>12867735.151700001</v>
      </c>
      <c r="F57" s="10">
        <f t="shared" si="4"/>
        <v>19.877319777649287</v>
      </c>
      <c r="G57" s="10">
        <f t="shared" si="5"/>
        <v>51868030.51309</v>
      </c>
      <c r="H57" s="10">
        <f t="shared" si="18"/>
        <v>7.479543355843782</v>
      </c>
      <c r="I57" s="10">
        <f t="shared" si="7"/>
        <v>1.0668140108912008</v>
      </c>
      <c r="J57" s="10">
        <v>56883344.535019994</v>
      </c>
      <c r="K57" s="10">
        <f t="shared" si="19"/>
        <v>6.6104085172092955</v>
      </c>
      <c r="L57" s="10">
        <f t="shared" si="9"/>
        <v>1.0426025844679225</v>
      </c>
      <c r="M57" s="10">
        <f t="shared" si="10"/>
        <v>7852421.129770011</v>
      </c>
      <c r="N57" s="10">
        <f t="shared" si="1"/>
        <v>0</v>
      </c>
      <c r="O57" s="10">
        <f t="shared" si="2"/>
        <v>7852421.129770011</v>
      </c>
    </row>
    <row r="58" spans="1:15" ht="12.75">
      <c r="A58" s="9" t="s">
        <v>68</v>
      </c>
      <c r="B58" s="10">
        <v>37840477.35274</v>
      </c>
      <c r="C58" s="10">
        <f t="shared" si="17"/>
        <v>4.120884498551014</v>
      </c>
      <c r="D58" s="10">
        <f t="shared" si="0"/>
        <v>0.6031614970045485</v>
      </c>
      <c r="E58" s="10">
        <v>14564142.81887</v>
      </c>
      <c r="F58" s="10">
        <f t="shared" si="4"/>
        <v>38.48826399071687</v>
      </c>
      <c r="G58" s="10">
        <f t="shared" si="5"/>
        <v>23276334.533869997</v>
      </c>
      <c r="H58" s="10">
        <f t="shared" si="18"/>
        <v>3.356525235082284</v>
      </c>
      <c r="I58" s="10">
        <f t="shared" si="7"/>
        <v>0.4787442198457189</v>
      </c>
      <c r="J58" s="10">
        <v>37390437.00732</v>
      </c>
      <c r="K58" s="10">
        <f t="shared" si="19"/>
        <v>4.345139430105046</v>
      </c>
      <c r="L58" s="10">
        <f t="shared" si="9"/>
        <v>0.6853212759706305</v>
      </c>
      <c r="M58" s="10">
        <f t="shared" si="10"/>
        <v>450040.3454199955</v>
      </c>
      <c r="N58" s="10">
        <f t="shared" si="1"/>
        <v>0</v>
      </c>
      <c r="O58" s="10">
        <f t="shared" si="2"/>
        <v>450040.3454199955</v>
      </c>
    </row>
    <row r="59" spans="1:15" ht="12.75">
      <c r="A59" s="9" t="s">
        <v>69</v>
      </c>
      <c r="B59" s="10">
        <v>89033420.59566</v>
      </c>
      <c r="C59" s="10">
        <f t="shared" si="17"/>
        <v>9.695872474480325</v>
      </c>
      <c r="D59" s="10">
        <f t="shared" si="0"/>
        <v>1.4191557561317447</v>
      </c>
      <c r="E59" s="10">
        <v>11094033.213040002</v>
      </c>
      <c r="F59" s="10">
        <f t="shared" si="4"/>
        <v>12.46052677614499</v>
      </c>
      <c r="G59" s="10">
        <f t="shared" si="5"/>
        <v>77939387.38262</v>
      </c>
      <c r="H59" s="10">
        <f t="shared" si="18"/>
        <v>11.239120153387933</v>
      </c>
      <c r="I59" s="10">
        <f t="shared" si="7"/>
        <v>1.6030458384008244</v>
      </c>
      <c r="J59" s="10">
        <v>79672702.87514</v>
      </c>
      <c r="K59" s="10">
        <f t="shared" si="19"/>
        <v>9.258757866297215</v>
      </c>
      <c r="L59" s="10">
        <f t="shared" si="9"/>
        <v>1.4603038307289757</v>
      </c>
      <c r="M59" s="10">
        <f t="shared" si="10"/>
        <v>9360717.720520005</v>
      </c>
      <c r="N59" s="10">
        <f t="shared" si="1"/>
        <v>0</v>
      </c>
      <c r="O59" s="10">
        <f t="shared" si="2"/>
        <v>9360717.720520005</v>
      </c>
    </row>
    <row r="60" spans="1:15" ht="12.75">
      <c r="A60" s="9" t="s">
        <v>70</v>
      </c>
      <c r="B60" s="10">
        <v>62448862.03725</v>
      </c>
      <c r="C60" s="10">
        <f t="shared" si="17"/>
        <v>6.800774343371763</v>
      </c>
      <c r="D60" s="10">
        <f t="shared" si="0"/>
        <v>0.9954089310633607</v>
      </c>
      <c r="E60" s="10">
        <v>16981692.28842</v>
      </c>
      <c r="F60" s="10">
        <f t="shared" si="4"/>
        <v>27.19295714034088</v>
      </c>
      <c r="G60" s="10">
        <f t="shared" si="5"/>
        <v>45467169.74883</v>
      </c>
      <c r="H60" s="10">
        <f t="shared" si="18"/>
        <v>6.556517840369088</v>
      </c>
      <c r="I60" s="10">
        <f t="shared" si="7"/>
        <v>0.9351620496054718</v>
      </c>
      <c r="J60" s="10">
        <v>59468210.80144</v>
      </c>
      <c r="K60" s="10">
        <f t="shared" si="19"/>
        <v>6.910795601039613</v>
      </c>
      <c r="L60" s="10">
        <f t="shared" si="9"/>
        <v>1.0899800421737418</v>
      </c>
      <c r="M60" s="10">
        <f t="shared" si="10"/>
        <v>2980651.2358099967</v>
      </c>
      <c r="N60" s="10">
        <f t="shared" si="1"/>
        <v>0</v>
      </c>
      <c r="O60" s="10">
        <f t="shared" si="2"/>
        <v>2980651.2358099967</v>
      </c>
    </row>
    <row r="61" spans="1:15" ht="12.75">
      <c r="A61" s="9" t="s">
        <v>71</v>
      </c>
      <c r="B61" s="10">
        <v>32695063.049599998</v>
      </c>
      <c r="C61" s="10">
        <f t="shared" si="17"/>
        <v>3.5605411962512887</v>
      </c>
      <c r="D61" s="10">
        <f t="shared" si="0"/>
        <v>0.5211457294744432</v>
      </c>
      <c r="E61" s="10">
        <v>10265970.81981</v>
      </c>
      <c r="F61" s="10">
        <f t="shared" si="4"/>
        <v>31.399146728165118</v>
      </c>
      <c r="G61" s="10">
        <f t="shared" si="5"/>
        <v>22429092.22979</v>
      </c>
      <c r="H61" s="10">
        <f t="shared" si="18"/>
        <v>3.234350063139481</v>
      </c>
      <c r="I61" s="10">
        <f t="shared" si="7"/>
        <v>0.46131826494303224</v>
      </c>
      <c r="J61" s="10">
        <v>30912491.94343</v>
      </c>
      <c r="K61" s="10">
        <f t="shared" si="19"/>
        <v>3.5923379980797323</v>
      </c>
      <c r="L61" s="10">
        <f t="shared" si="9"/>
        <v>0.566588414517751</v>
      </c>
      <c r="M61" s="10">
        <f t="shared" si="10"/>
        <v>1782571.1061699986</v>
      </c>
      <c r="N61" s="10">
        <f t="shared" si="1"/>
        <v>0</v>
      </c>
      <c r="O61" s="10">
        <f t="shared" si="2"/>
        <v>1782571.1061699986</v>
      </c>
    </row>
    <row r="62" spans="1:15" ht="12.75">
      <c r="A62" s="11" t="s">
        <v>37</v>
      </c>
      <c r="B62" s="12">
        <f>SUM(B48:B61)</f>
        <v>918261052.1126101</v>
      </c>
      <c r="C62" s="10">
        <f t="shared" si="17"/>
        <v>100</v>
      </c>
      <c r="D62" s="10">
        <f t="shared" si="0"/>
        <v>14.636699893351349</v>
      </c>
      <c r="E62" s="12">
        <f>SUM(E48:E61)</f>
        <v>224795849.15252</v>
      </c>
      <c r="F62" s="10">
        <f t="shared" si="4"/>
        <v>24.48060370581332</v>
      </c>
      <c r="G62" s="12">
        <f>SUM(G48:G61)</f>
        <v>693465202.9600899</v>
      </c>
      <c r="H62" s="10">
        <f t="shared" si="18"/>
        <v>100</v>
      </c>
      <c r="I62" s="10">
        <f t="shared" si="7"/>
        <v>14.263090139823802</v>
      </c>
      <c r="J62" s="12">
        <f>SUM(J48:J61)</f>
        <v>860511788.1433798</v>
      </c>
      <c r="K62" s="10">
        <f t="shared" si="19"/>
        <v>100</v>
      </c>
      <c r="L62" s="10">
        <f t="shared" si="9"/>
        <v>15.77213543994519</v>
      </c>
      <c r="M62" s="12">
        <f>SUM(M48:M61)</f>
        <v>57749263.96923</v>
      </c>
      <c r="N62" s="12">
        <f>SUM(N48:N61)</f>
        <v>-2122859.181299992</v>
      </c>
      <c r="O62" s="12">
        <f>SUM(O48:O61)</f>
        <v>59872123.150529996</v>
      </c>
    </row>
    <row r="63" spans="1:15" ht="12.75">
      <c r="A63" s="7" t="s">
        <v>72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2.75">
      <c r="A64" s="9" t="s">
        <v>73</v>
      </c>
      <c r="B64" s="10">
        <v>26282818.20772</v>
      </c>
      <c r="C64" s="10">
        <f aca="true" t="shared" si="20" ref="C64:C70">B64/$B$70*100</f>
        <v>3.642925796685504</v>
      </c>
      <c r="D64" s="10">
        <f t="shared" si="0"/>
        <v>0.4189372091660179</v>
      </c>
      <c r="E64" s="10">
        <v>12214765.84666</v>
      </c>
      <c r="F64" s="10">
        <f t="shared" si="4"/>
        <v>46.47433829250541</v>
      </c>
      <c r="G64" s="10">
        <f t="shared" si="5"/>
        <v>14068052.361060001</v>
      </c>
      <c r="H64" s="10">
        <f>G64/$G$70*100</f>
        <v>2.2927535810787982</v>
      </c>
      <c r="I64" s="10">
        <f t="shared" si="7"/>
        <v>0.2893496285913971</v>
      </c>
      <c r="J64" s="10">
        <v>25037373.659330003</v>
      </c>
      <c r="K64" s="10">
        <f>J64/$J$70*100</f>
        <v>4.175173181294113</v>
      </c>
      <c r="L64" s="10">
        <f t="shared" si="9"/>
        <v>0.45890463542339205</v>
      </c>
      <c r="M64" s="10">
        <f t="shared" si="10"/>
        <v>1245444.5483899973</v>
      </c>
      <c r="N64" s="10">
        <f t="shared" si="1"/>
        <v>0</v>
      </c>
      <c r="O64" s="10">
        <f t="shared" si="2"/>
        <v>1245444.5483899973</v>
      </c>
    </row>
    <row r="65" spans="1:15" ht="12.75">
      <c r="A65" s="9" t="s">
        <v>74</v>
      </c>
      <c r="B65" s="10">
        <v>151199305.04341</v>
      </c>
      <c r="C65" s="10">
        <f t="shared" si="20"/>
        <v>20.956955393077717</v>
      </c>
      <c r="D65" s="10">
        <f t="shared" si="0"/>
        <v>2.410054141915496</v>
      </c>
      <c r="E65" s="10">
        <v>18410702.555490002</v>
      </c>
      <c r="F65" s="10">
        <f t="shared" si="4"/>
        <v>12.176446545309323</v>
      </c>
      <c r="G65" s="10">
        <f t="shared" si="5"/>
        <v>132788602.48792</v>
      </c>
      <c r="H65" s="10">
        <f aca="true" t="shared" si="21" ref="H65:H70">G65/$G$70*100</f>
        <v>21.641342814684247</v>
      </c>
      <c r="I65" s="10">
        <f t="shared" si="7"/>
        <v>2.7311764148250073</v>
      </c>
      <c r="J65" s="10">
        <v>139757654.93739003</v>
      </c>
      <c r="K65" s="10">
        <f aca="true" t="shared" si="22" ref="K65:K70">J65/$J$70*100</f>
        <v>23.305655805384596</v>
      </c>
      <c r="L65" s="10">
        <f t="shared" si="9"/>
        <v>2.561587990790383</v>
      </c>
      <c r="M65" s="10">
        <f t="shared" si="10"/>
        <v>11441650.106019974</v>
      </c>
      <c r="N65" s="10">
        <f t="shared" si="1"/>
        <v>0</v>
      </c>
      <c r="O65" s="10">
        <f t="shared" si="2"/>
        <v>11441650.106019974</v>
      </c>
    </row>
    <row r="66" spans="1:15" ht="12.75">
      <c r="A66" s="9" t="s">
        <v>75</v>
      </c>
      <c r="B66" s="10">
        <v>152439455.35781</v>
      </c>
      <c r="C66" s="10">
        <f t="shared" si="20"/>
        <v>21.12884622823817</v>
      </c>
      <c r="D66" s="10">
        <f t="shared" si="0"/>
        <v>2.4298216229959113</v>
      </c>
      <c r="E66" s="10">
        <v>28247169.06639</v>
      </c>
      <c r="F66" s="10">
        <f t="shared" si="4"/>
        <v>18.530090520257687</v>
      </c>
      <c r="G66" s="10">
        <f t="shared" si="5"/>
        <v>124192286.29141998</v>
      </c>
      <c r="H66" s="10">
        <f t="shared" si="21"/>
        <v>20.240350393148645</v>
      </c>
      <c r="I66" s="10">
        <f t="shared" si="7"/>
        <v>2.5543686496224556</v>
      </c>
      <c r="J66" s="10">
        <v>110240541.84127</v>
      </c>
      <c r="K66" s="10">
        <f t="shared" si="22"/>
        <v>18.383451876770003</v>
      </c>
      <c r="L66" s="10">
        <f t="shared" si="9"/>
        <v>2.020575174972205</v>
      </c>
      <c r="M66" s="10">
        <f t="shared" si="10"/>
        <v>42198913.51653999</v>
      </c>
      <c r="N66" s="10">
        <f t="shared" si="1"/>
        <v>0</v>
      </c>
      <c r="O66" s="10">
        <f t="shared" si="2"/>
        <v>42198913.51653999</v>
      </c>
    </row>
    <row r="67" spans="1:15" ht="12.75">
      <c r="A67" s="9" t="s">
        <v>76</v>
      </c>
      <c r="B67" s="10">
        <v>99158362.04943</v>
      </c>
      <c r="C67" s="10">
        <f t="shared" si="20"/>
        <v>13.743828847122911</v>
      </c>
      <c r="D67" s="10">
        <f t="shared" si="0"/>
        <v>1.5805431188600616</v>
      </c>
      <c r="E67" s="10">
        <v>20156839.35954</v>
      </c>
      <c r="F67" s="10">
        <f t="shared" si="4"/>
        <v>20.32792690695305</v>
      </c>
      <c r="G67" s="10">
        <f t="shared" si="5"/>
        <v>79001522.68989</v>
      </c>
      <c r="H67" s="10">
        <f t="shared" si="21"/>
        <v>12.875344746319623</v>
      </c>
      <c r="I67" s="10">
        <f t="shared" si="7"/>
        <v>1.6248916809371412</v>
      </c>
      <c r="J67" s="10">
        <v>90023307.99425</v>
      </c>
      <c r="K67" s="10">
        <f t="shared" si="22"/>
        <v>15.012073803871589</v>
      </c>
      <c r="L67" s="10">
        <f t="shared" si="9"/>
        <v>1.6500178451949714</v>
      </c>
      <c r="M67" s="10">
        <f t="shared" si="10"/>
        <v>9135054.055179998</v>
      </c>
      <c r="N67" s="10">
        <f t="shared" si="1"/>
        <v>0</v>
      </c>
      <c r="O67" s="10">
        <f t="shared" si="2"/>
        <v>9135054.055179998</v>
      </c>
    </row>
    <row r="68" spans="1:15" ht="12.75">
      <c r="A68" s="9" t="s">
        <v>77</v>
      </c>
      <c r="B68" s="10">
        <v>175191633.47216</v>
      </c>
      <c r="C68" s="10">
        <f t="shared" si="20"/>
        <v>24.28240822179956</v>
      </c>
      <c r="D68" s="10">
        <f t="shared" si="0"/>
        <v>2.7924818950543395</v>
      </c>
      <c r="E68" s="10">
        <v>15231286.574879998</v>
      </c>
      <c r="F68" s="10">
        <f t="shared" si="4"/>
        <v>8.694071898873199</v>
      </c>
      <c r="G68" s="10">
        <f t="shared" si="5"/>
        <v>159960346.89728</v>
      </c>
      <c r="H68" s="10">
        <f t="shared" si="21"/>
        <v>26.069682481030494</v>
      </c>
      <c r="I68" s="10">
        <f t="shared" si="7"/>
        <v>3.2900408511552888</v>
      </c>
      <c r="J68" s="10">
        <v>141311906.45343</v>
      </c>
      <c r="K68" s="10">
        <f t="shared" si="22"/>
        <v>23.56483911011343</v>
      </c>
      <c r="L68" s="10">
        <f t="shared" si="9"/>
        <v>2.590075532456271</v>
      </c>
      <c r="M68" s="10">
        <f t="shared" si="10"/>
        <v>33879727.018730015</v>
      </c>
      <c r="N68" s="10">
        <f t="shared" si="1"/>
        <v>0</v>
      </c>
      <c r="O68" s="10">
        <f t="shared" si="2"/>
        <v>33879727.018730015</v>
      </c>
    </row>
    <row r="69" spans="1:15" s="3" customFormat="1" ht="12.75">
      <c r="A69" s="9" t="s">
        <v>78</v>
      </c>
      <c r="B69" s="10">
        <v>117203956.10489999</v>
      </c>
      <c r="C69" s="10">
        <f t="shared" si="20"/>
        <v>16.24503551307614</v>
      </c>
      <c r="D69" s="10">
        <f t="shared" si="0"/>
        <v>1.868182395272243</v>
      </c>
      <c r="E69" s="10">
        <v>13627136.78107</v>
      </c>
      <c r="F69" s="10">
        <f t="shared" si="4"/>
        <v>11.62685734675494</v>
      </c>
      <c r="G69" s="10">
        <f t="shared" si="5"/>
        <v>103576819.32383</v>
      </c>
      <c r="H69" s="10">
        <f t="shared" si="21"/>
        <v>16.880525983738202</v>
      </c>
      <c r="I69" s="10">
        <f t="shared" si="7"/>
        <v>2.1303527619064306</v>
      </c>
      <c r="J69" s="10">
        <v>93301913.03987</v>
      </c>
      <c r="K69" s="10">
        <f t="shared" si="22"/>
        <v>15.558806222566279</v>
      </c>
      <c r="L69" s="10">
        <f t="shared" si="9"/>
        <v>1.7101106917382778</v>
      </c>
      <c r="M69" s="10">
        <f t="shared" si="10"/>
        <v>23902043.065029994</v>
      </c>
      <c r="N69" s="10">
        <f t="shared" si="1"/>
        <v>0</v>
      </c>
      <c r="O69" s="10">
        <f t="shared" si="2"/>
        <v>23902043.065029994</v>
      </c>
    </row>
    <row r="70" spans="1:15" s="3" customFormat="1" ht="12.75">
      <c r="A70" s="11" t="s">
        <v>37</v>
      </c>
      <c r="B70" s="12">
        <f>SUM(B64:B69)</f>
        <v>721475530.23543</v>
      </c>
      <c r="C70" s="10">
        <f t="shared" si="20"/>
        <v>100</v>
      </c>
      <c r="D70" s="10">
        <f t="shared" si="0"/>
        <v>11.50002038326407</v>
      </c>
      <c r="E70" s="12">
        <f>SUM(E64:E69)</f>
        <v>107887900.18403</v>
      </c>
      <c r="F70" s="10">
        <f t="shared" si="4"/>
        <v>14.953785078313647</v>
      </c>
      <c r="G70" s="12">
        <f>SUM(G64:G69)</f>
        <v>613587630.0514</v>
      </c>
      <c r="H70" s="10">
        <f t="shared" si="21"/>
        <v>100</v>
      </c>
      <c r="I70" s="10">
        <f t="shared" si="7"/>
        <v>12.62017998703772</v>
      </c>
      <c r="J70" s="12">
        <f>SUM(J64:J69)</f>
        <v>599672697.92554</v>
      </c>
      <c r="K70" s="10">
        <f t="shared" si="22"/>
        <v>100</v>
      </c>
      <c r="L70" s="10">
        <f t="shared" si="9"/>
        <v>10.9912718705755</v>
      </c>
      <c r="M70" s="12">
        <f>SUM(M64:M69)</f>
        <v>121802832.30988997</v>
      </c>
      <c r="N70" s="12">
        <f>SUM(N64:N69)</f>
        <v>0</v>
      </c>
      <c r="O70" s="12">
        <f>SUM(O64:O69)</f>
        <v>121802832.30988997</v>
      </c>
    </row>
    <row r="71" spans="1:15" ht="12.75">
      <c r="A71" s="7" t="s">
        <v>79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2.75">
      <c r="A72" s="9" t="s">
        <v>80</v>
      </c>
      <c r="B72" s="10">
        <v>35941329.76132</v>
      </c>
      <c r="C72" s="10">
        <f aca="true" t="shared" si="23" ref="C72:C84">B72/$B$84*100</f>
        <v>5.021409459370085</v>
      </c>
      <c r="D72" s="10">
        <f aca="true" t="shared" si="24" ref="D72:D105">B72/$B$105*100</f>
        <v>0.5728898729551092</v>
      </c>
      <c r="E72" s="10">
        <v>17848967.888720002</v>
      </c>
      <c r="F72" s="10">
        <f aca="true" t="shared" si="25" ref="F72:F105">E72/B72*100</f>
        <v>49.66140097556722</v>
      </c>
      <c r="G72" s="10">
        <f aca="true" t="shared" si="26" ref="G72:G103">B72-E72</f>
        <v>18092361.8726</v>
      </c>
      <c r="H72" s="10">
        <f>G72/$G$84*100</f>
        <v>3.3922521421730565</v>
      </c>
      <c r="I72" s="10">
        <f aca="true" t="shared" si="27" ref="I72:I105">G72/$G$105*100</f>
        <v>0.37212103380197514</v>
      </c>
      <c r="J72" s="10">
        <v>32652818.7271</v>
      </c>
      <c r="K72" s="10">
        <f>J72/$J$84*100</f>
        <v>4.974620132395957</v>
      </c>
      <c r="L72" s="10">
        <f aca="true" t="shared" si="28" ref="L72:L105">J72/$J$105*100</f>
        <v>0.5984864897330018</v>
      </c>
      <c r="M72" s="10">
        <f aca="true" t="shared" si="29" ref="M72:M103">B72-J72</f>
        <v>3288511.0342200026</v>
      </c>
      <c r="N72" s="10">
        <f aca="true" t="shared" si="30" ref="N72:N103">IF(M72&lt;0,M72,0)</f>
        <v>0</v>
      </c>
      <c r="O72" s="10">
        <f aca="true" t="shared" si="31" ref="O72:O103">IF(M72&gt;0,M72,0)</f>
        <v>3288511.0342200026</v>
      </c>
    </row>
    <row r="73" spans="1:15" ht="12.75">
      <c r="A73" s="9" t="s">
        <v>81</v>
      </c>
      <c r="B73" s="10">
        <v>13495563.80957</v>
      </c>
      <c r="C73" s="10">
        <f t="shared" si="23"/>
        <v>1.885482596858112</v>
      </c>
      <c r="D73" s="10">
        <f t="shared" si="24"/>
        <v>0.21511368354107818</v>
      </c>
      <c r="E73" s="10">
        <v>10311119.3904</v>
      </c>
      <c r="F73" s="10">
        <f t="shared" si="25"/>
        <v>76.40376894137731</v>
      </c>
      <c r="G73" s="10">
        <f t="shared" si="26"/>
        <v>3184444.4191699997</v>
      </c>
      <c r="H73" s="10">
        <f aca="true" t="shared" si="32" ref="H73:H84">G73/$G$84*100</f>
        <v>0.5970717631355932</v>
      </c>
      <c r="I73" s="10">
        <f t="shared" si="27"/>
        <v>0.06549718371160226</v>
      </c>
      <c r="J73" s="10">
        <v>12700039.071950002</v>
      </c>
      <c r="K73" s="10">
        <f aca="true" t="shared" si="33" ref="K73:K84">J73/$J$84*100</f>
        <v>1.9348366392976566</v>
      </c>
      <c r="L73" s="10">
        <f t="shared" si="28"/>
        <v>0.23277628394559055</v>
      </c>
      <c r="M73" s="10">
        <f t="shared" si="29"/>
        <v>795524.7376199979</v>
      </c>
      <c r="N73" s="10">
        <f t="shared" si="30"/>
        <v>0</v>
      </c>
      <c r="O73" s="10">
        <f t="shared" si="31"/>
        <v>795524.7376199979</v>
      </c>
    </row>
    <row r="74" spans="1:15" ht="12.75">
      <c r="A74" s="9" t="s">
        <v>82</v>
      </c>
      <c r="B74" s="10">
        <v>66559724.26394</v>
      </c>
      <c r="C74" s="10">
        <f t="shared" si="23"/>
        <v>9.299144779882457</v>
      </c>
      <c r="D74" s="10">
        <f t="shared" si="24"/>
        <v>1.060934368058152</v>
      </c>
      <c r="E74" s="10">
        <v>30140484.2407</v>
      </c>
      <c r="F74" s="10">
        <f t="shared" si="25"/>
        <v>45.283367042175655</v>
      </c>
      <c r="G74" s="10">
        <f t="shared" si="26"/>
        <v>36419240.02324</v>
      </c>
      <c r="H74" s="10">
        <f t="shared" si="32"/>
        <v>6.828475234748141</v>
      </c>
      <c r="I74" s="10">
        <f t="shared" si="27"/>
        <v>0.7490655638639825</v>
      </c>
      <c r="J74" s="10">
        <v>56700473.63948</v>
      </c>
      <c r="K74" s="10">
        <f t="shared" si="33"/>
        <v>8.63825325588957</v>
      </c>
      <c r="L74" s="10">
        <f t="shared" si="28"/>
        <v>1.0392507831652307</v>
      </c>
      <c r="M74" s="10">
        <f t="shared" si="29"/>
        <v>9859250.624459997</v>
      </c>
      <c r="N74" s="10">
        <f t="shared" si="30"/>
        <v>0</v>
      </c>
      <c r="O74" s="10">
        <f t="shared" si="31"/>
        <v>9859250.624459997</v>
      </c>
    </row>
    <row r="75" spans="1:15" ht="12.75">
      <c r="A75" s="9" t="s">
        <v>83</v>
      </c>
      <c r="B75" s="10">
        <v>144684239.09059</v>
      </c>
      <c r="C75" s="10">
        <f t="shared" si="23"/>
        <v>20.21402134022125</v>
      </c>
      <c r="D75" s="10">
        <f t="shared" si="24"/>
        <v>2.3062066957917295</v>
      </c>
      <c r="E75" s="10">
        <v>23391394.56586</v>
      </c>
      <c r="F75" s="10">
        <f t="shared" si="25"/>
        <v>16.167202946835232</v>
      </c>
      <c r="G75" s="10">
        <f t="shared" si="26"/>
        <v>121292844.52473</v>
      </c>
      <c r="H75" s="10">
        <f t="shared" si="32"/>
        <v>22.741967829662347</v>
      </c>
      <c r="I75" s="10">
        <f t="shared" si="27"/>
        <v>2.4947333584831983</v>
      </c>
      <c r="J75" s="10">
        <v>139426529.31774</v>
      </c>
      <c r="K75" s="10">
        <f t="shared" si="33"/>
        <v>21.24147460379831</v>
      </c>
      <c r="L75" s="10">
        <f t="shared" si="28"/>
        <v>2.5555188605440393</v>
      </c>
      <c r="M75" s="10">
        <f t="shared" si="29"/>
        <v>5257709.772850007</v>
      </c>
      <c r="N75" s="10">
        <f t="shared" si="30"/>
        <v>0</v>
      </c>
      <c r="O75" s="10">
        <f t="shared" si="31"/>
        <v>5257709.772850007</v>
      </c>
    </row>
    <row r="76" spans="1:15" ht="12.75">
      <c r="A76" s="9" t="s">
        <v>84</v>
      </c>
      <c r="B76" s="10">
        <v>92062387.94959</v>
      </c>
      <c r="C76" s="10">
        <f t="shared" si="23"/>
        <v>12.86215476088973</v>
      </c>
      <c r="D76" s="10">
        <f t="shared" si="24"/>
        <v>1.4674362380755601</v>
      </c>
      <c r="E76" s="10">
        <v>18392859.065419998</v>
      </c>
      <c r="F76" s="10">
        <f t="shared" si="25"/>
        <v>19.97868996781971</v>
      </c>
      <c r="G76" s="10">
        <f t="shared" si="26"/>
        <v>73669528.88417</v>
      </c>
      <c r="H76" s="10">
        <f t="shared" si="32"/>
        <v>13.81276910830948</v>
      </c>
      <c r="I76" s="10">
        <f t="shared" si="27"/>
        <v>1.5152240177994087</v>
      </c>
      <c r="J76" s="10">
        <v>74132906.56108001</v>
      </c>
      <c r="K76" s="10">
        <f t="shared" si="33"/>
        <v>11.294064764635705</v>
      </c>
      <c r="L76" s="10">
        <f t="shared" si="28"/>
        <v>1.3587660958844827</v>
      </c>
      <c r="M76" s="10">
        <f t="shared" si="29"/>
        <v>17929481.38850999</v>
      </c>
      <c r="N76" s="10">
        <f t="shared" si="30"/>
        <v>0</v>
      </c>
      <c r="O76" s="10">
        <f t="shared" si="31"/>
        <v>17929481.38850999</v>
      </c>
    </row>
    <row r="77" spans="1:15" s="3" customFormat="1" ht="12.75">
      <c r="A77" s="9" t="s">
        <v>85</v>
      </c>
      <c r="B77" s="10">
        <v>106475337.29667</v>
      </c>
      <c r="C77" s="10">
        <f t="shared" si="23"/>
        <v>14.875806472428168</v>
      </c>
      <c r="D77" s="10">
        <f t="shared" si="24"/>
        <v>1.6971726661707525</v>
      </c>
      <c r="E77" s="10">
        <v>13497992.508790001</v>
      </c>
      <c r="F77" s="10">
        <f t="shared" si="25"/>
        <v>12.677107066757468</v>
      </c>
      <c r="G77" s="10">
        <f t="shared" si="26"/>
        <v>92977344.78788</v>
      </c>
      <c r="H77" s="10">
        <f t="shared" si="32"/>
        <v>17.43291446695584</v>
      </c>
      <c r="I77" s="10">
        <f t="shared" si="27"/>
        <v>1.912344331064195</v>
      </c>
      <c r="J77" s="10">
        <v>100375307.38497</v>
      </c>
      <c r="K77" s="10">
        <f t="shared" si="33"/>
        <v>15.292064954205298</v>
      </c>
      <c r="L77" s="10">
        <f t="shared" si="28"/>
        <v>1.8397574149653522</v>
      </c>
      <c r="M77" s="10">
        <f t="shared" si="29"/>
        <v>6100029.91170001</v>
      </c>
      <c r="N77" s="10">
        <f t="shared" si="30"/>
        <v>0</v>
      </c>
      <c r="O77" s="10">
        <f t="shared" si="31"/>
        <v>6100029.91170001</v>
      </c>
    </row>
    <row r="78" spans="1:15" s="3" customFormat="1" ht="12.75">
      <c r="A78" s="9" t="s">
        <v>86</v>
      </c>
      <c r="B78" s="10">
        <v>93857125.07747</v>
      </c>
      <c r="C78" s="10">
        <f t="shared" si="23"/>
        <v>13.112899795947342</v>
      </c>
      <c r="D78" s="10">
        <f t="shared" si="24"/>
        <v>1.4960436026891402</v>
      </c>
      <c r="E78" s="10">
        <v>18098609.689290002</v>
      </c>
      <c r="F78" s="10">
        <f t="shared" si="25"/>
        <v>19.28314944054737</v>
      </c>
      <c r="G78" s="10">
        <f t="shared" si="26"/>
        <v>75758515.38818</v>
      </c>
      <c r="H78" s="10">
        <f t="shared" si="32"/>
        <v>14.204446490903209</v>
      </c>
      <c r="I78" s="10">
        <f t="shared" si="27"/>
        <v>1.55818998448438</v>
      </c>
      <c r="J78" s="10">
        <v>85668655.64463</v>
      </c>
      <c r="K78" s="10">
        <f t="shared" si="33"/>
        <v>13.051523136389346</v>
      </c>
      <c r="L78" s="10">
        <f t="shared" si="28"/>
        <v>1.5702023591104994</v>
      </c>
      <c r="M78" s="10">
        <f t="shared" si="29"/>
        <v>8188469.432840005</v>
      </c>
      <c r="N78" s="10">
        <f t="shared" si="30"/>
        <v>0</v>
      </c>
      <c r="O78" s="10">
        <f t="shared" si="31"/>
        <v>8188469.432840005</v>
      </c>
    </row>
    <row r="79" spans="1:15" ht="12.75">
      <c r="A79" s="9" t="s">
        <v>87</v>
      </c>
      <c r="B79" s="10">
        <v>55214908.999620005</v>
      </c>
      <c r="C79" s="10">
        <f t="shared" si="23"/>
        <v>7.714146031606585</v>
      </c>
      <c r="D79" s="10">
        <f t="shared" si="24"/>
        <v>0.8801027233016459</v>
      </c>
      <c r="E79" s="10">
        <v>12746241.60314</v>
      </c>
      <c r="F79" s="10">
        <f t="shared" si="25"/>
        <v>23.08478241488675</v>
      </c>
      <c r="G79" s="10">
        <f t="shared" si="26"/>
        <v>42468667.39648001</v>
      </c>
      <c r="H79" s="10">
        <f t="shared" si="32"/>
        <v>7.962720896552645</v>
      </c>
      <c r="I79" s="10">
        <f t="shared" si="27"/>
        <v>0.8734892949330171</v>
      </c>
      <c r="J79" s="10">
        <v>53032638.89912</v>
      </c>
      <c r="K79" s="10">
        <f t="shared" si="33"/>
        <v>8.079462766952302</v>
      </c>
      <c r="L79" s="10">
        <f t="shared" si="28"/>
        <v>0.9720238292833913</v>
      </c>
      <c r="M79" s="10">
        <f t="shared" si="29"/>
        <v>2182270.1005000025</v>
      </c>
      <c r="N79" s="10">
        <f t="shared" si="30"/>
        <v>0</v>
      </c>
      <c r="O79" s="10">
        <f t="shared" si="31"/>
        <v>2182270.1005000025</v>
      </c>
    </row>
    <row r="80" spans="1:15" ht="12.75">
      <c r="A80" s="9" t="s">
        <v>88</v>
      </c>
      <c r="B80" s="10">
        <v>40078062.745349996</v>
      </c>
      <c r="C80" s="10">
        <f t="shared" si="23"/>
        <v>5.599357751067726</v>
      </c>
      <c r="D80" s="10">
        <f t="shared" si="24"/>
        <v>0.6388276790799295</v>
      </c>
      <c r="E80" s="10">
        <v>10184699.88049</v>
      </c>
      <c r="F80" s="10">
        <f t="shared" si="25"/>
        <v>25.41215613439715</v>
      </c>
      <c r="G80" s="10">
        <f t="shared" si="26"/>
        <v>29893362.86486</v>
      </c>
      <c r="H80" s="10">
        <f t="shared" si="32"/>
        <v>5.604896968629176</v>
      </c>
      <c r="I80" s="10">
        <f t="shared" si="27"/>
        <v>0.6148422838002127</v>
      </c>
      <c r="J80" s="10">
        <v>35547681.58468</v>
      </c>
      <c r="K80" s="10">
        <f t="shared" si="33"/>
        <v>5.4156492261535165</v>
      </c>
      <c r="L80" s="10">
        <f t="shared" si="28"/>
        <v>0.6515458082675328</v>
      </c>
      <c r="M80" s="10">
        <f t="shared" si="29"/>
        <v>4530381.160669997</v>
      </c>
      <c r="N80" s="10">
        <f t="shared" si="30"/>
        <v>0</v>
      </c>
      <c r="O80" s="10">
        <f t="shared" si="31"/>
        <v>4530381.160669997</v>
      </c>
    </row>
    <row r="81" spans="1:15" ht="12.75">
      <c r="A81" s="9" t="s">
        <v>89</v>
      </c>
      <c r="B81" s="10">
        <v>12607431.15838</v>
      </c>
      <c r="C81" s="10">
        <f t="shared" si="23"/>
        <v>1.7614004405918628</v>
      </c>
      <c r="D81" s="10">
        <f t="shared" si="24"/>
        <v>0.20095721784861806</v>
      </c>
      <c r="E81" s="10">
        <v>9585766.29121</v>
      </c>
      <c r="F81" s="10">
        <f t="shared" si="25"/>
        <v>76.03266812080479</v>
      </c>
      <c r="G81" s="10">
        <f t="shared" si="26"/>
        <v>3021664.8671700004</v>
      </c>
      <c r="H81" s="10">
        <f t="shared" si="32"/>
        <v>0.5665511883282636</v>
      </c>
      <c r="I81" s="10">
        <f t="shared" si="27"/>
        <v>0.06214915786519257</v>
      </c>
      <c r="J81" s="10">
        <v>12153492.406229999</v>
      </c>
      <c r="K81" s="10">
        <f t="shared" si="33"/>
        <v>1.8515708707492247</v>
      </c>
      <c r="L81" s="10">
        <f t="shared" si="28"/>
        <v>0.22275874769011975</v>
      </c>
      <c r="M81" s="10">
        <f t="shared" si="29"/>
        <v>453938.752150001</v>
      </c>
      <c r="N81" s="10">
        <f t="shared" si="30"/>
        <v>0</v>
      </c>
      <c r="O81" s="10">
        <f t="shared" si="31"/>
        <v>453938.752150001</v>
      </c>
    </row>
    <row r="82" spans="1:15" ht="12.75">
      <c r="A82" s="9" t="s">
        <v>90</v>
      </c>
      <c r="B82" s="10">
        <v>17355482.60114</v>
      </c>
      <c r="C82" s="10">
        <f t="shared" si="23"/>
        <v>2.4247568212984407</v>
      </c>
      <c r="D82" s="10">
        <f t="shared" si="24"/>
        <v>0.27663918637596174</v>
      </c>
      <c r="E82" s="10">
        <v>4259826.76782</v>
      </c>
      <c r="F82" s="10">
        <f t="shared" si="25"/>
        <v>24.544559582227876</v>
      </c>
      <c r="G82" s="10">
        <f t="shared" si="26"/>
        <v>13095655.83332</v>
      </c>
      <c r="H82" s="10">
        <f t="shared" si="32"/>
        <v>2.4553879071487335</v>
      </c>
      <c r="I82" s="10">
        <f t="shared" si="27"/>
        <v>0.26934952005299434</v>
      </c>
      <c r="J82" s="10">
        <v>17653135.25324</v>
      </c>
      <c r="K82" s="10">
        <f t="shared" si="33"/>
        <v>2.689435260233531</v>
      </c>
      <c r="L82" s="10">
        <f t="shared" si="28"/>
        <v>0.3235605182754107</v>
      </c>
      <c r="M82" s="10">
        <f t="shared" si="29"/>
        <v>-297652.65210000053</v>
      </c>
      <c r="N82" s="10">
        <f t="shared" si="30"/>
        <v>-297652.65210000053</v>
      </c>
      <c r="O82" s="10">
        <f t="shared" si="31"/>
        <v>0</v>
      </c>
    </row>
    <row r="83" spans="1:15" ht="12.75">
      <c r="A83" s="9" t="s">
        <v>91</v>
      </c>
      <c r="B83" s="10">
        <v>37430187.92036</v>
      </c>
      <c r="C83" s="10">
        <f t="shared" si="23"/>
        <v>5.229419749838236</v>
      </c>
      <c r="D83" s="10">
        <f t="shared" si="24"/>
        <v>0.5966216538114354</v>
      </c>
      <c r="E83" s="10">
        <v>13960154.622510001</v>
      </c>
      <c r="F83" s="10">
        <f t="shared" si="25"/>
        <v>37.29651224891776</v>
      </c>
      <c r="G83" s="10">
        <f t="shared" si="26"/>
        <v>23470033.297849998</v>
      </c>
      <c r="H83" s="10">
        <f t="shared" si="32"/>
        <v>4.4005460034535115</v>
      </c>
      <c r="I83" s="10">
        <f t="shared" si="27"/>
        <v>0.4827281874894109</v>
      </c>
      <c r="J83" s="10">
        <v>36344505.091010004</v>
      </c>
      <c r="K83" s="10">
        <f t="shared" si="33"/>
        <v>5.537044389299593</v>
      </c>
      <c r="L83" s="10">
        <f t="shared" si="28"/>
        <v>0.6661506148916052</v>
      </c>
      <c r="M83" s="10">
        <f t="shared" si="29"/>
        <v>1085682.8293499947</v>
      </c>
      <c r="N83" s="10">
        <f t="shared" si="30"/>
        <v>0</v>
      </c>
      <c r="O83" s="10">
        <f t="shared" si="31"/>
        <v>1085682.8293499947</v>
      </c>
    </row>
    <row r="84" spans="1:15" ht="12.75">
      <c r="A84" s="11" t="s">
        <v>37</v>
      </c>
      <c r="B84" s="12">
        <f>SUM(B72:B83)</f>
        <v>715761780.674</v>
      </c>
      <c r="C84" s="10">
        <f t="shared" si="23"/>
        <v>100</v>
      </c>
      <c r="D84" s="10">
        <f t="shared" si="24"/>
        <v>11.408945587699112</v>
      </c>
      <c r="E84" s="12">
        <f>SUM(E72:E83)</f>
        <v>182418116.51435003</v>
      </c>
      <c r="F84" s="10">
        <f t="shared" si="25"/>
        <v>25.485869941613153</v>
      </c>
      <c r="G84" s="12">
        <f>SUM(G72:G83)</f>
        <v>533343664.15965</v>
      </c>
      <c r="H84" s="10">
        <f t="shared" si="32"/>
        <v>100</v>
      </c>
      <c r="I84" s="10">
        <f t="shared" si="27"/>
        <v>10.96973391734957</v>
      </c>
      <c r="J84" s="12">
        <f>SUM(J72:J83)</f>
        <v>656388183.5812299</v>
      </c>
      <c r="K84" s="10">
        <f t="shared" si="33"/>
        <v>100</v>
      </c>
      <c r="L84" s="10">
        <f t="shared" si="28"/>
        <v>12.030797805756254</v>
      </c>
      <c r="M84" s="12">
        <f>SUM(M72:M83)</f>
        <v>59373597.09277</v>
      </c>
      <c r="N84" s="12">
        <f>SUM(N72:N83)</f>
        <v>-297652.65210000053</v>
      </c>
      <c r="O84" s="12">
        <f>SUM(O72:O83)</f>
        <v>59671249.74487</v>
      </c>
    </row>
    <row r="85" spans="1:15" ht="12.75">
      <c r="A85" s="7" t="s">
        <v>92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2.75">
      <c r="A86" s="9" t="s">
        <v>93</v>
      </c>
      <c r="B86" s="10">
        <v>105039897.07007001</v>
      </c>
      <c r="C86" s="10">
        <f aca="true" t="shared" si="34" ref="C86:C95">B86/$B$95*100</f>
        <v>24.65535746087834</v>
      </c>
      <c r="D86" s="10">
        <f t="shared" si="24"/>
        <v>1.6742923449775022</v>
      </c>
      <c r="E86" s="10">
        <v>44448870.778050005</v>
      </c>
      <c r="F86" s="10">
        <f t="shared" si="25"/>
        <v>42.316178916663496</v>
      </c>
      <c r="G86" s="10">
        <f t="shared" si="26"/>
        <v>60591026.29202001</v>
      </c>
      <c r="H86" s="10">
        <f>G86/$G$95*100</f>
        <v>22.739631327759284</v>
      </c>
      <c r="I86" s="10">
        <f t="shared" si="27"/>
        <v>1.2462273030839477</v>
      </c>
      <c r="J86" s="10">
        <v>88769831.29678</v>
      </c>
      <c r="K86" s="10">
        <f>J86/$J$95*100</f>
        <v>23.27356934465391</v>
      </c>
      <c r="L86" s="10">
        <f t="shared" si="28"/>
        <v>1.6270431404719052</v>
      </c>
      <c r="M86" s="10">
        <f t="shared" si="29"/>
        <v>16270065.773290008</v>
      </c>
      <c r="N86" s="10">
        <f t="shared" si="30"/>
        <v>0</v>
      </c>
      <c r="O86" s="10">
        <f t="shared" si="31"/>
        <v>16270065.773290008</v>
      </c>
    </row>
    <row r="87" spans="1:15" ht="12.75">
      <c r="A87" s="9" t="s">
        <v>94</v>
      </c>
      <c r="B87" s="10">
        <v>84086672.67217</v>
      </c>
      <c r="C87" s="10">
        <f t="shared" si="34"/>
        <v>19.737138270853784</v>
      </c>
      <c r="D87" s="10">
        <f t="shared" si="24"/>
        <v>1.3403066482036616</v>
      </c>
      <c r="E87" s="10">
        <v>32194602.190139998</v>
      </c>
      <c r="F87" s="10">
        <f t="shared" si="25"/>
        <v>38.287401757062725</v>
      </c>
      <c r="G87" s="10">
        <f t="shared" si="26"/>
        <v>51892070.482030004</v>
      </c>
      <c r="H87" s="10">
        <f aca="true" t="shared" si="35" ref="H87:H95">G87/$G$95*100</f>
        <v>19.474939175124558</v>
      </c>
      <c r="I87" s="10">
        <f t="shared" si="27"/>
        <v>1.0673084614310204</v>
      </c>
      <c r="J87" s="10">
        <v>73328151.28627001</v>
      </c>
      <c r="K87" s="10">
        <f aca="true" t="shared" si="36" ref="K87:K95">J87/$J$95*100</f>
        <v>19.225087948749795</v>
      </c>
      <c r="L87" s="10">
        <f t="shared" si="28"/>
        <v>1.3440159095823296</v>
      </c>
      <c r="M87" s="10">
        <f t="shared" si="29"/>
        <v>10758521.38589999</v>
      </c>
      <c r="N87" s="10">
        <f t="shared" si="30"/>
        <v>0</v>
      </c>
      <c r="O87" s="10">
        <f t="shared" si="31"/>
        <v>10758521.38589999</v>
      </c>
    </row>
    <row r="88" spans="1:15" ht="12.75">
      <c r="A88" s="9" t="s">
        <v>95</v>
      </c>
      <c r="B88" s="10">
        <v>66625178.57139</v>
      </c>
      <c r="C88" s="10">
        <f t="shared" si="34"/>
        <v>15.638511074289053</v>
      </c>
      <c r="D88" s="10">
        <f t="shared" si="24"/>
        <v>1.0619776825411835</v>
      </c>
      <c r="E88" s="10">
        <v>16366160.8312</v>
      </c>
      <c r="F88" s="10">
        <f t="shared" si="25"/>
        <v>24.564528279145073</v>
      </c>
      <c r="G88" s="10">
        <f t="shared" si="26"/>
        <v>50259017.74019</v>
      </c>
      <c r="H88" s="10">
        <f t="shared" si="35"/>
        <v>18.862059355112017</v>
      </c>
      <c r="I88" s="10">
        <f t="shared" si="27"/>
        <v>1.0337200732025618</v>
      </c>
      <c r="J88" s="10">
        <v>57184374.79772</v>
      </c>
      <c r="K88" s="10">
        <f t="shared" si="36"/>
        <v>14.99253172889258</v>
      </c>
      <c r="L88" s="10">
        <f t="shared" si="28"/>
        <v>1.0481201033912493</v>
      </c>
      <c r="M88" s="10">
        <f t="shared" si="29"/>
        <v>9440803.773670003</v>
      </c>
      <c r="N88" s="10">
        <f t="shared" si="30"/>
        <v>0</v>
      </c>
      <c r="O88" s="10">
        <f t="shared" si="31"/>
        <v>9440803.773670003</v>
      </c>
    </row>
    <row r="89" spans="1:15" ht="12.75">
      <c r="A89" s="9" t="s">
        <v>96</v>
      </c>
      <c r="B89" s="10">
        <v>39015158.90681</v>
      </c>
      <c r="C89" s="10">
        <f t="shared" si="34"/>
        <v>9.157784004669061</v>
      </c>
      <c r="D89" s="10">
        <f t="shared" si="24"/>
        <v>0.6218854332290261</v>
      </c>
      <c r="E89" s="10">
        <v>13652539.789290002</v>
      </c>
      <c r="F89" s="10">
        <f t="shared" si="25"/>
        <v>34.99291088855974</v>
      </c>
      <c r="G89" s="10">
        <f t="shared" si="26"/>
        <v>25362619.117519997</v>
      </c>
      <c r="H89" s="10">
        <f t="shared" si="35"/>
        <v>9.518515257675078</v>
      </c>
      <c r="I89" s="10">
        <f t="shared" si="27"/>
        <v>0.5216546138307467</v>
      </c>
      <c r="J89" s="10">
        <v>39393964.24131</v>
      </c>
      <c r="K89" s="10">
        <f t="shared" si="36"/>
        <v>10.3282629372779</v>
      </c>
      <c r="L89" s="10">
        <f t="shared" si="28"/>
        <v>0.7220434956165557</v>
      </c>
      <c r="M89" s="10">
        <f t="shared" si="29"/>
        <v>-378805.3344999999</v>
      </c>
      <c r="N89" s="10">
        <f t="shared" si="30"/>
        <v>-378805.3344999999</v>
      </c>
      <c r="O89" s="10">
        <f t="shared" si="31"/>
        <v>0</v>
      </c>
    </row>
    <row r="90" spans="1:15" ht="12.75">
      <c r="A90" s="9" t="s">
        <v>97</v>
      </c>
      <c r="B90" s="10">
        <v>45627782.790690005</v>
      </c>
      <c r="C90" s="10">
        <f t="shared" si="34"/>
        <v>10.709923812104751</v>
      </c>
      <c r="D90" s="10">
        <f t="shared" si="24"/>
        <v>0.727287912266207</v>
      </c>
      <c r="E90" s="10">
        <v>31000950.782080002</v>
      </c>
      <c r="F90" s="10">
        <f t="shared" si="25"/>
        <v>67.94314535135709</v>
      </c>
      <c r="G90" s="10">
        <f t="shared" si="26"/>
        <v>14626832.008610003</v>
      </c>
      <c r="H90" s="10">
        <f t="shared" si="35"/>
        <v>5.4894063976708996</v>
      </c>
      <c r="I90" s="10">
        <f t="shared" si="27"/>
        <v>0.3008425260681338</v>
      </c>
      <c r="J90" s="10">
        <v>40235319.00621</v>
      </c>
      <c r="K90" s="10">
        <f t="shared" si="36"/>
        <v>10.548848334121676</v>
      </c>
      <c r="L90" s="10">
        <f t="shared" si="28"/>
        <v>0.7374645060987909</v>
      </c>
      <c r="M90" s="10">
        <f t="shared" si="29"/>
        <v>5392463.7844800055</v>
      </c>
      <c r="N90" s="10">
        <f t="shared" si="30"/>
        <v>0</v>
      </c>
      <c r="O90" s="10">
        <f t="shared" si="31"/>
        <v>5392463.7844800055</v>
      </c>
    </row>
    <row r="91" spans="1:15" s="3" customFormat="1" ht="12.75">
      <c r="A91" s="9" t="s">
        <v>98</v>
      </c>
      <c r="B91" s="10">
        <v>18213150.86963</v>
      </c>
      <c r="C91" s="10">
        <f t="shared" si="34"/>
        <v>4.2750588843406945</v>
      </c>
      <c r="D91" s="10">
        <f t="shared" si="24"/>
        <v>0.29031006245750435</v>
      </c>
      <c r="E91" s="10">
        <v>8735008.27115</v>
      </c>
      <c r="F91" s="10">
        <f t="shared" si="25"/>
        <v>47.95989630611044</v>
      </c>
      <c r="G91" s="10">
        <f t="shared" si="26"/>
        <v>9478142.598480001</v>
      </c>
      <c r="H91" s="10">
        <f t="shared" si="35"/>
        <v>3.5571186287985257</v>
      </c>
      <c r="I91" s="10">
        <f t="shared" si="27"/>
        <v>0.19494504073624633</v>
      </c>
      <c r="J91" s="10">
        <v>16065194.98344</v>
      </c>
      <c r="K91" s="10">
        <f t="shared" si="36"/>
        <v>4.21195381381827</v>
      </c>
      <c r="L91" s="10">
        <f t="shared" si="28"/>
        <v>0.2944555026894352</v>
      </c>
      <c r="M91" s="10">
        <f t="shared" si="29"/>
        <v>2147955.886190001</v>
      </c>
      <c r="N91" s="10">
        <f t="shared" si="30"/>
        <v>0</v>
      </c>
      <c r="O91" s="10">
        <f t="shared" si="31"/>
        <v>2147955.886190001</v>
      </c>
    </row>
    <row r="92" spans="1:15" s="3" customFormat="1" ht="12.75">
      <c r="A92" s="9" t="s">
        <v>99</v>
      </c>
      <c r="B92" s="10">
        <v>45843116.90192</v>
      </c>
      <c r="C92" s="10">
        <f t="shared" si="34"/>
        <v>10.760467839983553</v>
      </c>
      <c r="D92" s="10">
        <f t="shared" si="24"/>
        <v>0.7307202485888941</v>
      </c>
      <c r="E92" s="10">
        <v>5731351.54279</v>
      </c>
      <c r="F92" s="10">
        <f t="shared" si="25"/>
        <v>12.502098308568458</v>
      </c>
      <c r="G92" s="10">
        <f t="shared" si="26"/>
        <v>40111765.359129995</v>
      </c>
      <c r="H92" s="10">
        <f t="shared" si="35"/>
        <v>15.053825821932504</v>
      </c>
      <c r="I92" s="10">
        <f t="shared" si="27"/>
        <v>0.8250128810250618</v>
      </c>
      <c r="J92" s="10">
        <v>46096912.60904</v>
      </c>
      <c r="K92" s="10">
        <f t="shared" si="36"/>
        <v>12.085634009984418</v>
      </c>
      <c r="L92" s="10">
        <f t="shared" si="28"/>
        <v>0.8449003942197645</v>
      </c>
      <c r="M92" s="10">
        <f t="shared" si="29"/>
        <v>-253795.70712000132</v>
      </c>
      <c r="N92" s="10">
        <f t="shared" si="30"/>
        <v>-253795.70712000132</v>
      </c>
      <c r="O92" s="10">
        <f t="shared" si="31"/>
        <v>0</v>
      </c>
    </row>
    <row r="93" spans="1:15" ht="12.75">
      <c r="A93" s="9" t="s">
        <v>100</v>
      </c>
      <c r="B93" s="10">
        <v>6963979.45609</v>
      </c>
      <c r="C93" s="10">
        <f t="shared" si="34"/>
        <v>1.6346113013189154</v>
      </c>
      <c r="D93" s="10">
        <f t="shared" si="24"/>
        <v>0.11100294096950704</v>
      </c>
      <c r="E93" s="10">
        <v>3490672.6400900004</v>
      </c>
      <c r="F93" s="10">
        <f t="shared" si="25"/>
        <v>50.12468319442567</v>
      </c>
      <c r="G93" s="10">
        <f t="shared" si="26"/>
        <v>3473306.816</v>
      </c>
      <c r="H93" s="10">
        <f t="shared" si="35"/>
        <v>1.3035216816328385</v>
      </c>
      <c r="I93" s="10">
        <f t="shared" si="27"/>
        <v>0.07143846293715694</v>
      </c>
      <c r="J93" s="10">
        <v>6746425.50307</v>
      </c>
      <c r="K93" s="10">
        <f t="shared" si="36"/>
        <v>1.7687698566115975</v>
      </c>
      <c r="L93" s="10">
        <f t="shared" si="28"/>
        <v>0.12365378166346623</v>
      </c>
      <c r="M93" s="10">
        <f t="shared" si="29"/>
        <v>217553.95302000083</v>
      </c>
      <c r="N93" s="10">
        <f t="shared" si="30"/>
        <v>0</v>
      </c>
      <c r="O93" s="10">
        <f t="shared" si="31"/>
        <v>217553.95302000083</v>
      </c>
    </row>
    <row r="94" spans="1:15" ht="12.75">
      <c r="A94" s="9" t="s">
        <v>101</v>
      </c>
      <c r="B94" s="10">
        <v>14617811.3707</v>
      </c>
      <c r="C94" s="10">
        <f t="shared" si="34"/>
        <v>3.4311473515618536</v>
      </c>
      <c r="D94" s="10">
        <f t="shared" si="24"/>
        <v>0.23300184368956167</v>
      </c>
      <c r="E94" s="10">
        <v>3956968.91777</v>
      </c>
      <c r="F94" s="10">
        <f t="shared" si="25"/>
        <v>27.069503206898432</v>
      </c>
      <c r="G94" s="10">
        <f t="shared" si="26"/>
        <v>10660842.45293</v>
      </c>
      <c r="H94" s="10">
        <f t="shared" si="35"/>
        <v>4.000982354294286</v>
      </c>
      <c r="I94" s="10">
        <f t="shared" si="27"/>
        <v>0.21927063711854622</v>
      </c>
      <c r="J94" s="10">
        <v>13598894.32801</v>
      </c>
      <c r="K94" s="10">
        <f t="shared" si="36"/>
        <v>3.5653420258898465</v>
      </c>
      <c r="L94" s="10">
        <f t="shared" si="28"/>
        <v>0.24925120856001398</v>
      </c>
      <c r="M94" s="10">
        <f t="shared" si="29"/>
        <v>1018917.0426899996</v>
      </c>
      <c r="N94" s="10">
        <f t="shared" si="30"/>
        <v>0</v>
      </c>
      <c r="O94" s="10">
        <f t="shared" si="31"/>
        <v>1018917.0426899996</v>
      </c>
    </row>
    <row r="95" spans="1:15" ht="12.75">
      <c r="A95" s="11" t="s">
        <v>37</v>
      </c>
      <c r="B95" s="12">
        <f>SUM(B86:B94)</f>
        <v>426032748.60947</v>
      </c>
      <c r="C95" s="10">
        <f t="shared" si="34"/>
        <v>100</v>
      </c>
      <c r="D95" s="10">
        <f t="shared" si="24"/>
        <v>6.790785116923049</v>
      </c>
      <c r="E95" s="12">
        <f>SUM(E86:E94)</f>
        <v>159577125.74256003</v>
      </c>
      <c r="F95" s="10">
        <f t="shared" si="25"/>
        <v>37.45653972925895</v>
      </c>
      <c r="G95" s="12">
        <f>SUM(G86:G94)</f>
        <v>266455622.86691004</v>
      </c>
      <c r="H95" s="10">
        <f t="shared" si="35"/>
        <v>100</v>
      </c>
      <c r="I95" s="10">
        <f t="shared" si="27"/>
        <v>5.480419999433423</v>
      </c>
      <c r="J95" s="12">
        <f>SUM(J86:J94)</f>
        <v>381419068.05185</v>
      </c>
      <c r="K95" s="10">
        <f t="shared" si="36"/>
        <v>100</v>
      </c>
      <c r="L95" s="10">
        <f t="shared" si="28"/>
        <v>6.990948042293511</v>
      </c>
      <c r="M95" s="12">
        <f>SUM(M86:M94)</f>
        <v>44613680.55762001</v>
      </c>
      <c r="N95" s="12">
        <f>SUM(N86:N94)</f>
        <v>-632601.0416200012</v>
      </c>
      <c r="O95" s="12">
        <f>SUM(O86:O94)</f>
        <v>45246281.59924001</v>
      </c>
    </row>
    <row r="96" spans="1:15" ht="12.75">
      <c r="A96" s="7" t="s">
        <v>102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2.75">
      <c r="A97" s="9" t="s">
        <v>103</v>
      </c>
      <c r="B97" s="10">
        <v>56659645.21092</v>
      </c>
      <c r="C97" s="10">
        <f aca="true" t="shared" si="37" ref="C97:C104">B97/$B$104*100</f>
        <v>22.70646593339924</v>
      </c>
      <c r="D97" s="10">
        <f t="shared" si="24"/>
        <v>0.9031312186311659</v>
      </c>
      <c r="E97" s="10">
        <v>42046745.575330004</v>
      </c>
      <c r="F97" s="10">
        <f t="shared" si="25"/>
        <v>74.20933438394766</v>
      </c>
      <c r="G97" s="10">
        <f t="shared" si="26"/>
        <v>14612899.635589994</v>
      </c>
      <c r="H97" s="10">
        <f>G97/$G$104*100</f>
        <v>16.87173184020186</v>
      </c>
      <c r="I97" s="10">
        <f t="shared" si="27"/>
        <v>0.30055596707224214</v>
      </c>
      <c r="J97" s="10">
        <v>51245723.256809995</v>
      </c>
      <c r="K97" s="10">
        <f>J97/$J$104*100</f>
        <v>22.65992104478333</v>
      </c>
      <c r="L97" s="10">
        <f t="shared" si="28"/>
        <v>0.9392718369009533</v>
      </c>
      <c r="M97" s="10">
        <f t="shared" si="29"/>
        <v>5413921.954110004</v>
      </c>
      <c r="N97" s="10">
        <f t="shared" si="30"/>
        <v>0</v>
      </c>
      <c r="O97" s="10">
        <f t="shared" si="31"/>
        <v>5413921.954110004</v>
      </c>
    </row>
    <row r="98" spans="1:15" ht="12.75">
      <c r="A98" s="9" t="s">
        <v>104</v>
      </c>
      <c r="B98" s="10">
        <v>19669001.80324</v>
      </c>
      <c r="C98" s="10">
        <f t="shared" si="37"/>
        <v>7.882391739776755</v>
      </c>
      <c r="D98" s="10">
        <f t="shared" si="24"/>
        <v>0.3135157218456276</v>
      </c>
      <c r="E98" s="10">
        <v>11431519.89515</v>
      </c>
      <c r="F98" s="10">
        <f t="shared" si="25"/>
        <v>58.11947148872053</v>
      </c>
      <c r="G98" s="10">
        <f t="shared" si="26"/>
        <v>8237481.908090001</v>
      </c>
      <c r="H98" s="10">
        <f aca="true" t="shared" si="38" ref="H98:H104">G98/$G$104*100</f>
        <v>9.51081505092384</v>
      </c>
      <c r="I98" s="10">
        <f t="shared" si="27"/>
        <v>0.16942731441856831</v>
      </c>
      <c r="J98" s="10">
        <v>17731748.07797</v>
      </c>
      <c r="K98" s="10">
        <f aca="true" t="shared" si="39" ref="K98:K104">J98/$J$104*100</f>
        <v>7.840654515094468</v>
      </c>
      <c r="L98" s="10">
        <f t="shared" si="28"/>
        <v>0.32500139582763277</v>
      </c>
      <c r="M98" s="10">
        <f t="shared" si="29"/>
        <v>1937253.7252699994</v>
      </c>
      <c r="N98" s="10">
        <f t="shared" si="30"/>
        <v>0</v>
      </c>
      <c r="O98" s="10">
        <f t="shared" si="31"/>
        <v>1937253.7252699994</v>
      </c>
    </row>
    <row r="99" spans="1:15" ht="12.75">
      <c r="A99" s="9" t="s">
        <v>105</v>
      </c>
      <c r="B99" s="10">
        <v>15663529.33906</v>
      </c>
      <c r="C99" s="10">
        <f t="shared" si="37"/>
        <v>6.27719065324501</v>
      </c>
      <c r="D99" s="10">
        <f t="shared" si="24"/>
        <v>0.24967015390565628</v>
      </c>
      <c r="E99" s="10">
        <v>9236492.365370002</v>
      </c>
      <c r="F99" s="10">
        <f t="shared" si="25"/>
        <v>58.968142909765845</v>
      </c>
      <c r="G99" s="10">
        <f t="shared" si="26"/>
        <v>6427036.973689998</v>
      </c>
      <c r="H99" s="10">
        <f t="shared" si="38"/>
        <v>7.420515233202864</v>
      </c>
      <c r="I99" s="10">
        <f t="shared" si="27"/>
        <v>0.13219034970525628</v>
      </c>
      <c r="J99" s="10">
        <v>15776248.4058</v>
      </c>
      <c r="K99" s="10">
        <f t="shared" si="39"/>
        <v>6.975968345042542</v>
      </c>
      <c r="L99" s="10">
        <f t="shared" si="28"/>
        <v>0.2891594630299676</v>
      </c>
      <c r="M99" s="10">
        <f t="shared" si="29"/>
        <v>-112719.06674000062</v>
      </c>
      <c r="N99" s="10">
        <f t="shared" si="30"/>
        <v>-112719.06674000062</v>
      </c>
      <c r="O99" s="10">
        <f t="shared" si="31"/>
        <v>0</v>
      </c>
    </row>
    <row r="100" spans="1:15" ht="12.75">
      <c r="A100" s="9" t="s">
        <v>106</v>
      </c>
      <c r="B100" s="10">
        <v>12485680.09937</v>
      </c>
      <c r="C100" s="10">
        <f t="shared" si="37"/>
        <v>5.003661226191826</v>
      </c>
      <c r="D100" s="10">
        <f t="shared" si="24"/>
        <v>0.1990165565210716</v>
      </c>
      <c r="E100" s="10">
        <v>10282708.29957</v>
      </c>
      <c r="F100" s="10">
        <f t="shared" si="25"/>
        <v>82.35601279011499</v>
      </c>
      <c r="G100" s="10">
        <f t="shared" si="26"/>
        <v>2202971.799800001</v>
      </c>
      <c r="H100" s="10">
        <f t="shared" si="38"/>
        <v>2.543502684931143</v>
      </c>
      <c r="I100" s="10">
        <f t="shared" si="27"/>
        <v>0.04531039945755668</v>
      </c>
      <c r="J100" s="10">
        <v>10831931.59794</v>
      </c>
      <c r="K100" s="10">
        <f t="shared" si="39"/>
        <v>4.789681931929733</v>
      </c>
      <c r="L100" s="10">
        <f t="shared" si="28"/>
        <v>0.19853614394700833</v>
      </c>
      <c r="M100" s="10">
        <f t="shared" si="29"/>
        <v>1653748.501430001</v>
      </c>
      <c r="N100" s="10">
        <f t="shared" si="30"/>
        <v>0</v>
      </c>
      <c r="O100" s="10">
        <f t="shared" si="31"/>
        <v>1653748.501430001</v>
      </c>
    </row>
    <row r="101" spans="1:15" ht="12.75">
      <c r="A101" s="9" t="s">
        <v>107</v>
      </c>
      <c r="B101" s="10">
        <v>66604597.703260005</v>
      </c>
      <c r="C101" s="10">
        <f t="shared" si="37"/>
        <v>26.691925498773845</v>
      </c>
      <c r="D101" s="10">
        <f t="shared" si="24"/>
        <v>1.0616496320487117</v>
      </c>
      <c r="E101" s="10">
        <v>24069698.584310003</v>
      </c>
      <c r="F101" s="10">
        <f t="shared" si="25"/>
        <v>36.1381937798746</v>
      </c>
      <c r="G101" s="10">
        <f t="shared" si="26"/>
        <v>42534899.11895</v>
      </c>
      <c r="H101" s="10">
        <f t="shared" si="38"/>
        <v>49.10985702229441</v>
      </c>
      <c r="I101" s="10">
        <f t="shared" si="27"/>
        <v>0.8748515392441562</v>
      </c>
      <c r="J101" s="10">
        <v>60580861.73582</v>
      </c>
      <c r="K101" s="10">
        <f t="shared" si="39"/>
        <v>26.787748450329318</v>
      </c>
      <c r="L101" s="10">
        <f t="shared" si="28"/>
        <v>1.1103735817814746</v>
      </c>
      <c r="M101" s="10">
        <f t="shared" si="29"/>
        <v>6023735.967440002</v>
      </c>
      <c r="N101" s="10">
        <f t="shared" si="30"/>
        <v>0</v>
      </c>
      <c r="O101" s="10">
        <f t="shared" si="31"/>
        <v>6023735.967440002</v>
      </c>
    </row>
    <row r="102" spans="1:15" s="3" customFormat="1" ht="12.75">
      <c r="A102" s="9" t="s">
        <v>108</v>
      </c>
      <c r="B102" s="10">
        <v>11581257.06828</v>
      </c>
      <c r="C102" s="10">
        <f t="shared" si="37"/>
        <v>4.641211890895444</v>
      </c>
      <c r="D102" s="10">
        <f t="shared" si="24"/>
        <v>0.18460042893704323</v>
      </c>
      <c r="E102" s="10">
        <v>7099169.00542</v>
      </c>
      <c r="F102" s="10">
        <f t="shared" si="25"/>
        <v>61.298777529634265</v>
      </c>
      <c r="G102" s="10">
        <f t="shared" si="26"/>
        <v>4482088.06286</v>
      </c>
      <c r="H102" s="10">
        <f t="shared" si="38"/>
        <v>5.174920088862333</v>
      </c>
      <c r="I102" s="10">
        <f t="shared" si="27"/>
        <v>0.09218692701857115</v>
      </c>
      <c r="J102" s="10">
        <v>11266382.5404</v>
      </c>
      <c r="K102" s="10">
        <f t="shared" si="39"/>
        <v>4.9817881883804525</v>
      </c>
      <c r="L102" s="10">
        <f t="shared" si="28"/>
        <v>0.20649910180639475</v>
      </c>
      <c r="M102" s="10">
        <f t="shared" si="29"/>
        <v>314874.52787999995</v>
      </c>
      <c r="N102" s="10">
        <f t="shared" si="30"/>
        <v>0</v>
      </c>
      <c r="O102" s="10">
        <f t="shared" si="31"/>
        <v>314874.52787999995</v>
      </c>
    </row>
    <row r="103" spans="1:15" s="3" customFormat="1" ht="12.75">
      <c r="A103" s="9" t="s">
        <v>109</v>
      </c>
      <c r="B103" s="10">
        <v>66867172.9615</v>
      </c>
      <c r="C103" s="10">
        <f t="shared" si="37"/>
        <v>26.79715305771787</v>
      </c>
      <c r="D103" s="10">
        <f t="shared" si="24"/>
        <v>1.0658349726394247</v>
      </c>
      <c r="E103" s="10">
        <v>58752815.672410004</v>
      </c>
      <c r="F103" s="10">
        <f t="shared" si="25"/>
        <v>87.86496134095279</v>
      </c>
      <c r="G103" s="10">
        <f t="shared" si="26"/>
        <v>8114357.289089993</v>
      </c>
      <c r="H103" s="10">
        <f t="shared" si="38"/>
        <v>9.368658079583545</v>
      </c>
      <c r="I103" s="10">
        <f t="shared" si="27"/>
        <v>0.1668949053925171</v>
      </c>
      <c r="J103" s="10">
        <v>58718480.444919996</v>
      </c>
      <c r="K103" s="10">
        <f t="shared" si="39"/>
        <v>25.964237524440147</v>
      </c>
      <c r="L103" s="10">
        <f t="shared" si="28"/>
        <v>1.0762383957612216</v>
      </c>
      <c r="M103" s="10">
        <f t="shared" si="29"/>
        <v>8148692.5165800005</v>
      </c>
      <c r="N103" s="10">
        <f t="shared" si="30"/>
        <v>0</v>
      </c>
      <c r="O103" s="10">
        <f t="shared" si="31"/>
        <v>8148692.5165800005</v>
      </c>
    </row>
    <row r="104" spans="1:15" s="3" customFormat="1" ht="12.75">
      <c r="A104" s="11" t="s">
        <v>37</v>
      </c>
      <c r="B104" s="12">
        <f>SUM(B97:B103)</f>
        <v>249530884.18563002</v>
      </c>
      <c r="C104" s="10">
        <f t="shared" si="37"/>
        <v>100</v>
      </c>
      <c r="D104" s="10">
        <f t="shared" si="24"/>
        <v>3.977418684528701</v>
      </c>
      <c r="E104" s="12">
        <f>SUM(E97:E103)</f>
        <v>162919149.39756</v>
      </c>
      <c r="F104" s="10">
        <f t="shared" si="25"/>
        <v>65.2901743723081</v>
      </c>
      <c r="G104" s="12">
        <f>SUM(G97:G103)</f>
        <v>86611734.78807</v>
      </c>
      <c r="H104" s="10">
        <f t="shared" si="38"/>
        <v>100</v>
      </c>
      <c r="I104" s="10">
        <f t="shared" si="27"/>
        <v>1.7814174023088678</v>
      </c>
      <c r="J104" s="12">
        <f>SUM(J97:J103)</f>
        <v>226151376.05966002</v>
      </c>
      <c r="K104" s="10">
        <f t="shared" si="39"/>
        <v>100</v>
      </c>
      <c r="L104" s="10">
        <f t="shared" si="28"/>
        <v>4.145079919054654</v>
      </c>
      <c r="M104" s="12">
        <f>SUM(M97:M103)</f>
        <v>23379508.125970006</v>
      </c>
      <c r="N104" s="12">
        <f>SUM(N97:N103)</f>
        <v>-112719.06674000062</v>
      </c>
      <c r="O104" s="12">
        <f>SUM(O97:O103)</f>
        <v>23492227.192710005</v>
      </c>
    </row>
    <row r="105" spans="1:15" s="3" customFormat="1" ht="12.75">
      <c r="A105" s="11" t="s">
        <v>110</v>
      </c>
      <c r="B105" s="12">
        <f>SUM(B25,B38,B46,B62,B70,B84,B95,B104)</f>
        <v>6273689143.06787</v>
      </c>
      <c r="C105" s="10"/>
      <c r="D105" s="10">
        <f t="shared" si="24"/>
        <v>100</v>
      </c>
      <c r="E105" s="12">
        <f>SUM(E25,E38,E46,E62,E70,E84,E95,E104)</f>
        <v>1411732889.8161702</v>
      </c>
      <c r="F105" s="10">
        <f t="shared" si="25"/>
        <v>22.50243608859818</v>
      </c>
      <c r="G105" s="12">
        <f>SUM(G25,G38,G46,G62,G70,G84,G95,G104)</f>
        <v>4861956253.251699</v>
      </c>
      <c r="H105" s="10"/>
      <c r="I105" s="10">
        <f t="shared" si="27"/>
        <v>100</v>
      </c>
      <c r="J105" s="12">
        <f>SUM(J25,J38,J46,J62,J70,J84,J95,J104)</f>
        <v>5455899053.237969</v>
      </c>
      <c r="K105" s="10"/>
      <c r="L105" s="10">
        <f t="shared" si="28"/>
        <v>100</v>
      </c>
      <c r="M105" s="12">
        <f>SUM(M25,M38,M46,M62,M70,M84,M95,M104)</f>
        <v>817790089.8298999</v>
      </c>
      <c r="N105" s="12">
        <f>SUM(N25,N38,N46,N62,N70,N84,N95,N104)</f>
        <v>-5637558.263609989</v>
      </c>
      <c r="O105" s="12">
        <f>SUM(O25,O38,O46,O62,O70,O84,O95,O104)</f>
        <v>823427648.09351</v>
      </c>
    </row>
    <row r="107" spans="1:13" s="18" customFormat="1" ht="12.75">
      <c r="A107" s="13" t="s">
        <v>111</v>
      </c>
      <c r="B107" s="14">
        <v>5378181583.4754305</v>
      </c>
      <c r="C107" s="15"/>
      <c r="D107" s="15"/>
      <c r="E107" s="14">
        <v>1275811294.3948698</v>
      </c>
      <c r="F107" s="16">
        <f>E107/B107*100</f>
        <v>23.721982506407468</v>
      </c>
      <c r="G107" s="14">
        <f>B107-E107</f>
        <v>4102370289.0805607</v>
      </c>
      <c r="H107" s="15"/>
      <c r="I107" s="15"/>
      <c r="J107" s="14">
        <v>4906920863.307311</v>
      </c>
      <c r="K107" s="15"/>
      <c r="L107" s="15"/>
      <c r="M107" s="17">
        <f>B107-J107</f>
        <v>471260720.16811943</v>
      </c>
    </row>
    <row r="108" spans="1:13" ht="12.75">
      <c r="A108" s="13" t="s">
        <v>112</v>
      </c>
      <c r="B108" s="16">
        <f>B105/B107*100</f>
        <v>116.65074980628962</v>
      </c>
      <c r="C108" s="19"/>
      <c r="D108" s="19"/>
      <c r="E108" s="16">
        <f>E105/E107*100</f>
        <v>110.65373821492695</v>
      </c>
      <c r="F108" s="20"/>
      <c r="G108" s="16">
        <f>G105/G107*100</f>
        <v>118.51578259995101</v>
      </c>
      <c r="H108" s="20"/>
      <c r="I108" s="20"/>
      <c r="J108" s="16">
        <f>J105/J107*100</f>
        <v>111.18783459573957</v>
      </c>
      <c r="K108" s="20"/>
      <c r="L108" s="20"/>
      <c r="M108" s="21" t="s">
        <v>113</v>
      </c>
    </row>
    <row r="109" spans="1:13" ht="12.75">
      <c r="A109" s="22"/>
      <c r="B109" s="19"/>
      <c r="C109" s="19"/>
      <c r="D109" s="19"/>
      <c r="E109" s="19"/>
      <c r="F109" s="20"/>
      <c r="G109" s="19"/>
      <c r="H109" s="20"/>
      <c r="I109" s="20"/>
      <c r="J109" s="19"/>
      <c r="K109" s="20"/>
      <c r="L109" s="20"/>
      <c r="M109" s="23"/>
    </row>
    <row r="110" spans="1:13" ht="12.75">
      <c r="A110" s="24" t="s">
        <v>114</v>
      </c>
      <c r="M110" s="23"/>
    </row>
    <row r="111" spans="1:2" ht="12.75">
      <c r="A111" s="13" t="s">
        <v>115</v>
      </c>
      <c r="B111" s="25">
        <v>1158429544.01803</v>
      </c>
    </row>
    <row r="112" spans="1:2" ht="12.75">
      <c r="A112" s="13" t="s">
        <v>116</v>
      </c>
      <c r="B112" s="25">
        <v>1269664756.38593</v>
      </c>
    </row>
    <row r="113" spans="1:2" ht="12.75">
      <c r="A113" s="26" t="s">
        <v>117</v>
      </c>
      <c r="B113" s="16">
        <f>B112-B111</f>
        <v>111235212.36790013</v>
      </c>
    </row>
    <row r="114" spans="1:2" ht="12.75">
      <c r="A114" s="26" t="s">
        <v>118</v>
      </c>
      <c r="B114" s="16">
        <f>B112/B111*100</f>
        <v>109.60224235839834</v>
      </c>
    </row>
  </sheetData>
  <sheetProtection selectLockedCells="1" selectUnlockedCells="1"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O3"/>
  </mergeCells>
  <printOptions/>
  <pageMargins left="0.39375" right="0.19652777777777777" top="0.39375" bottom="0.39375" header="0.5118055555555555" footer="0"/>
  <pageSetup horizontalDpi="300" verticalDpi="300" orientation="landscape" paperSize="9" scale="65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05"/>
  <sheetViews>
    <sheetView showZero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2.75"/>
  <cols>
    <col min="1" max="1" width="53.00390625" style="1" customWidth="1"/>
    <col min="2" max="2" width="19.875" style="1" customWidth="1"/>
    <col min="3" max="3" width="18.625" style="1" customWidth="1"/>
    <col min="4" max="4" width="14.875" style="1" customWidth="1"/>
    <col min="5" max="5" width="6.75390625" style="1" customWidth="1"/>
    <col min="6" max="7" width="17.25390625" style="1" customWidth="1"/>
    <col min="8" max="8" width="15.625" style="1" customWidth="1"/>
    <col min="9" max="9" width="6.75390625" style="1" customWidth="1"/>
    <col min="10" max="10" width="11.75390625" style="1" customWidth="1"/>
    <col min="11" max="11" width="11.125" style="1" customWidth="1"/>
    <col min="12" max="12" width="12.00390625" style="1" customWidth="1"/>
    <col min="13" max="14" width="18.625" style="1" customWidth="1"/>
    <col min="15" max="15" width="14.875" style="1" customWidth="1"/>
    <col min="16" max="16" width="6.75390625" style="1" customWidth="1"/>
    <col min="17" max="17" width="22.00390625" style="1" customWidth="1"/>
    <col min="18" max="18" width="21.75390625" style="1" customWidth="1"/>
    <col min="19" max="19" width="20.75390625" style="1" customWidth="1"/>
    <col min="20" max="20" width="10.625" style="1" customWidth="1"/>
    <col min="21" max="21" width="20.375" style="1" customWidth="1"/>
    <col min="22" max="22" width="19.25390625" style="1" customWidth="1"/>
    <col min="23" max="23" width="12.00390625" style="1" customWidth="1"/>
    <col min="24" max="16384" width="9.125" style="1" customWidth="1"/>
  </cols>
  <sheetData>
    <row r="1" spans="2:5" ht="12.75">
      <c r="B1" s="2" t="s">
        <v>119</v>
      </c>
      <c r="C1" s="2"/>
      <c r="D1" s="2"/>
      <c r="E1" s="2"/>
    </row>
    <row r="2" spans="6:9" ht="12.75">
      <c r="F2" s="3" t="s">
        <v>1</v>
      </c>
      <c r="G2" s="3"/>
      <c r="H2" s="3"/>
      <c r="I2" s="3"/>
    </row>
    <row r="3" spans="1:23" s="3" customFormat="1" ht="96" customHeight="1">
      <c r="A3" s="4" t="s">
        <v>2</v>
      </c>
      <c r="B3" s="5" t="s">
        <v>3</v>
      </c>
      <c r="C3" s="5"/>
      <c r="D3" s="5" t="s">
        <v>120</v>
      </c>
      <c r="E3" s="5"/>
      <c r="F3" s="5" t="s">
        <v>6</v>
      </c>
      <c r="G3" s="5"/>
      <c r="H3" s="5" t="s">
        <v>120</v>
      </c>
      <c r="I3" s="5"/>
      <c r="J3" s="5" t="s">
        <v>7</v>
      </c>
      <c r="K3" s="5"/>
      <c r="L3" s="5" t="s">
        <v>120</v>
      </c>
      <c r="M3" s="5" t="s">
        <v>8</v>
      </c>
      <c r="N3" s="5"/>
      <c r="O3" s="5" t="s">
        <v>120</v>
      </c>
      <c r="P3" s="5"/>
      <c r="Q3" s="5" t="s">
        <v>11</v>
      </c>
      <c r="R3" s="5"/>
      <c r="S3" s="5" t="s">
        <v>120</v>
      </c>
      <c r="T3" s="5"/>
      <c r="U3" s="27" t="s">
        <v>14</v>
      </c>
      <c r="V3" s="27"/>
      <c r="W3" s="5" t="s">
        <v>120</v>
      </c>
    </row>
    <row r="4" spans="1:23" s="3" customFormat="1" ht="66" customHeight="1">
      <c r="A4" s="4"/>
      <c r="B4" s="5" t="s">
        <v>121</v>
      </c>
      <c r="C4" s="5" t="s">
        <v>122</v>
      </c>
      <c r="D4" s="5" t="s">
        <v>1</v>
      </c>
      <c r="E4" s="5" t="s">
        <v>118</v>
      </c>
      <c r="F4" s="5" t="s">
        <v>121</v>
      </c>
      <c r="G4" s="5" t="s">
        <v>122</v>
      </c>
      <c r="H4" s="5" t="s">
        <v>1</v>
      </c>
      <c r="I4" s="5" t="s">
        <v>118</v>
      </c>
      <c r="J4" s="5" t="s">
        <v>121</v>
      </c>
      <c r="K4" s="5" t="s">
        <v>122</v>
      </c>
      <c r="L4" s="5" t="s">
        <v>118</v>
      </c>
      <c r="M4" s="5" t="s">
        <v>121</v>
      </c>
      <c r="N4" s="5" t="s">
        <v>122</v>
      </c>
      <c r="O4" s="5" t="s">
        <v>1</v>
      </c>
      <c r="P4" s="5" t="s">
        <v>118</v>
      </c>
      <c r="Q4" s="5" t="s">
        <v>121</v>
      </c>
      <c r="R4" s="5" t="s">
        <v>122</v>
      </c>
      <c r="S4" s="5" t="s">
        <v>1</v>
      </c>
      <c r="T4" s="5" t="s">
        <v>118</v>
      </c>
      <c r="U4" s="5" t="s">
        <v>121</v>
      </c>
      <c r="V4" s="5" t="s">
        <v>122</v>
      </c>
      <c r="W4" s="5" t="s">
        <v>118</v>
      </c>
    </row>
    <row r="5" spans="1:23" ht="12.75">
      <c r="A5" s="4"/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  <c r="P5" s="4">
        <v>15</v>
      </c>
      <c r="Q5" s="4">
        <v>16</v>
      </c>
      <c r="R5" s="4">
        <v>17</v>
      </c>
      <c r="S5" s="4">
        <v>18</v>
      </c>
      <c r="T5" s="4">
        <v>19</v>
      </c>
      <c r="U5" s="4">
        <v>20</v>
      </c>
      <c r="V5" s="4">
        <v>21</v>
      </c>
      <c r="W5" s="4">
        <v>22</v>
      </c>
    </row>
    <row r="6" spans="1:23" s="3" customFormat="1" ht="12.75">
      <c r="A6" s="7" t="s">
        <v>18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9" t="s">
        <v>19</v>
      </c>
      <c r="B7" s="10">
        <v>51854731.75418</v>
      </c>
      <c r="C7" s="10">
        <v>67655702.51958999</v>
      </c>
      <c r="D7" s="10">
        <f>C7-B7</f>
        <v>15800970.765409991</v>
      </c>
      <c r="E7" s="10">
        <f>C7/B7*100</f>
        <v>130.47160833907174</v>
      </c>
      <c r="F7" s="10">
        <v>16665975.84184</v>
      </c>
      <c r="G7" s="10">
        <v>18592920.701619998</v>
      </c>
      <c r="H7" s="10">
        <f>G7-F7</f>
        <v>1926944.8597799968</v>
      </c>
      <c r="I7" s="10">
        <f>G7/F7*100</f>
        <v>111.56214840383001</v>
      </c>
      <c r="J7" s="10">
        <f aca="true" t="shared" si="0" ref="J7:K70">F7/B7*100</f>
        <v>32.1397397654006</v>
      </c>
      <c r="K7" s="10">
        <f t="shared" si="0"/>
        <v>27.481675615202338</v>
      </c>
      <c r="L7" s="28">
        <f>K7-J7</f>
        <v>-4.6580641501982605</v>
      </c>
      <c r="M7" s="10">
        <f aca="true" t="shared" si="1" ref="M7:N24">B7-F7</f>
        <v>35188755.91234</v>
      </c>
      <c r="N7" s="10">
        <f t="shared" si="1"/>
        <v>49062781.81796999</v>
      </c>
      <c r="O7" s="10">
        <f>N7-M7</f>
        <v>13874025.905629992</v>
      </c>
      <c r="P7" s="10">
        <f>N7/M7*100</f>
        <v>139.42744080010127</v>
      </c>
      <c r="Q7" s="10">
        <v>48463957.82893</v>
      </c>
      <c r="R7" s="10">
        <v>61778826.45662</v>
      </c>
      <c r="S7" s="10">
        <f>R7-Q7</f>
        <v>13314868.627690002</v>
      </c>
      <c r="T7" s="10">
        <f>R7/Q7*100</f>
        <v>127.47375415497298</v>
      </c>
      <c r="U7" s="10">
        <f aca="true" t="shared" si="2" ref="U7:U24">B7-Q7</f>
        <v>3390773.9252500013</v>
      </c>
      <c r="V7" s="10">
        <f>C7-R7</f>
        <v>5876876.06296999</v>
      </c>
      <c r="W7" s="28">
        <f>V7/U7*100</f>
        <v>173.31960763313612</v>
      </c>
    </row>
    <row r="8" spans="1:23" ht="12.75">
      <c r="A8" s="9" t="s">
        <v>20</v>
      </c>
      <c r="B8" s="10">
        <v>27066933.66481</v>
      </c>
      <c r="C8" s="10">
        <v>30838345.539869998</v>
      </c>
      <c r="D8" s="10">
        <f aca="true" t="shared" si="3" ref="D8:D69">C8-B8</f>
        <v>3771411.875059996</v>
      </c>
      <c r="E8" s="10">
        <f aca="true" t="shared" si="4" ref="E8:E70">C8/B8*100</f>
        <v>113.93365026775548</v>
      </c>
      <c r="F8" s="10">
        <v>12186258.27267</v>
      </c>
      <c r="G8" s="10">
        <v>13210931.88777</v>
      </c>
      <c r="H8" s="10">
        <f aca="true" t="shared" si="5" ref="H8:H69">G8-F8</f>
        <v>1024673.6151</v>
      </c>
      <c r="I8" s="10">
        <f aca="true" t="shared" si="6" ref="I8:I70">G8/F8*100</f>
        <v>108.40843507640096</v>
      </c>
      <c r="J8" s="10">
        <f t="shared" si="0"/>
        <v>45.022677572500506</v>
      </c>
      <c r="K8" s="10">
        <f t="shared" si="0"/>
        <v>42.8393017086146</v>
      </c>
      <c r="L8" s="28">
        <f aca="true" t="shared" si="7" ref="L8:L70">K8-J8</f>
        <v>-2.1833758638859067</v>
      </c>
      <c r="M8" s="10">
        <f t="shared" si="1"/>
        <v>14880675.392140001</v>
      </c>
      <c r="N8" s="10">
        <f t="shared" si="1"/>
        <v>17627413.652099997</v>
      </c>
      <c r="O8" s="10">
        <f aca="true" t="shared" si="8" ref="O8:O69">N8-M8</f>
        <v>2746738.2599599957</v>
      </c>
      <c r="P8" s="10">
        <f aca="true" t="shared" si="9" ref="P8:P70">N8/M8*100</f>
        <v>118.45842468555445</v>
      </c>
      <c r="Q8" s="10">
        <v>25536724.02745</v>
      </c>
      <c r="R8" s="10">
        <v>28391877.10439</v>
      </c>
      <c r="S8" s="10">
        <f aca="true" t="shared" si="10" ref="S8:S69">R8-Q8</f>
        <v>2855153.07694</v>
      </c>
      <c r="T8" s="10">
        <f aca="true" t="shared" si="11" ref="T8:T70">R8/Q8*100</f>
        <v>111.180576936458</v>
      </c>
      <c r="U8" s="10">
        <f t="shared" si="2"/>
        <v>1530209.6373600028</v>
      </c>
      <c r="V8" s="10">
        <f aca="true" t="shared" si="12" ref="V8:V71">C8-R8</f>
        <v>2446468.4354799986</v>
      </c>
      <c r="W8" s="28">
        <f aca="true" t="shared" si="13" ref="W8:W70">V8/U8*100</f>
        <v>159.8779915999466</v>
      </c>
    </row>
    <row r="9" spans="1:23" ht="12.75">
      <c r="A9" s="9" t="s">
        <v>21</v>
      </c>
      <c r="B9" s="10">
        <v>37288301.32256</v>
      </c>
      <c r="C9" s="10">
        <v>39342921.74761</v>
      </c>
      <c r="D9" s="10">
        <f t="shared" si="3"/>
        <v>2054620.4250500053</v>
      </c>
      <c r="E9" s="10">
        <f t="shared" si="4"/>
        <v>105.51009392269346</v>
      </c>
      <c r="F9" s="10">
        <v>12284384.97166</v>
      </c>
      <c r="G9" s="10">
        <v>10348125.71014</v>
      </c>
      <c r="H9" s="10">
        <f t="shared" si="5"/>
        <v>-1936259.2615200002</v>
      </c>
      <c r="I9" s="10">
        <f t="shared" si="6"/>
        <v>84.23804475366948</v>
      </c>
      <c r="J9" s="10">
        <f t="shared" si="0"/>
        <v>32.944340546367975</v>
      </c>
      <c r="K9" s="10">
        <f t="shared" si="0"/>
        <v>26.302382361240433</v>
      </c>
      <c r="L9" s="28">
        <f t="shared" si="7"/>
        <v>-6.641958185127542</v>
      </c>
      <c r="M9" s="10">
        <f t="shared" si="1"/>
        <v>25003916.350899998</v>
      </c>
      <c r="N9" s="10">
        <f t="shared" si="1"/>
        <v>28994796.037470005</v>
      </c>
      <c r="O9" s="10">
        <f t="shared" si="8"/>
        <v>3990879.6865700074</v>
      </c>
      <c r="P9" s="10">
        <f t="shared" si="9"/>
        <v>115.96101838833084</v>
      </c>
      <c r="Q9" s="10">
        <v>34785088.76543</v>
      </c>
      <c r="R9" s="10">
        <v>34428992.719550006</v>
      </c>
      <c r="S9" s="10">
        <f t="shared" si="10"/>
        <v>-356096.0458799973</v>
      </c>
      <c r="T9" s="10">
        <f t="shared" si="11"/>
        <v>98.97629686018254</v>
      </c>
      <c r="U9" s="10">
        <f t="shared" si="2"/>
        <v>2503212.557129994</v>
      </c>
      <c r="V9" s="10">
        <f t="shared" si="12"/>
        <v>4913929.028059997</v>
      </c>
      <c r="W9" s="28">
        <f t="shared" si="13"/>
        <v>196.30490483372932</v>
      </c>
    </row>
    <row r="10" spans="1:23" ht="12.75">
      <c r="A10" s="9" t="s">
        <v>22</v>
      </c>
      <c r="B10" s="10">
        <v>59553983.93658</v>
      </c>
      <c r="C10" s="10">
        <v>63783527.75835</v>
      </c>
      <c r="D10" s="10">
        <f t="shared" si="3"/>
        <v>4229543.8217699975</v>
      </c>
      <c r="E10" s="10">
        <f t="shared" si="4"/>
        <v>107.10203338583378</v>
      </c>
      <c r="F10" s="10">
        <v>20527413.00782</v>
      </c>
      <c r="G10" s="10">
        <v>18641367.6105</v>
      </c>
      <c r="H10" s="10">
        <f t="shared" si="5"/>
        <v>-1886045.3973199986</v>
      </c>
      <c r="I10" s="10">
        <f t="shared" si="6"/>
        <v>90.81206483933703</v>
      </c>
      <c r="J10" s="10">
        <f t="shared" si="0"/>
        <v>34.46858069089042</v>
      </c>
      <c r="K10" s="10">
        <f t="shared" si="0"/>
        <v>29.225990260564778</v>
      </c>
      <c r="L10" s="28">
        <f t="shared" si="7"/>
        <v>-5.242590430325642</v>
      </c>
      <c r="M10" s="10">
        <f t="shared" si="1"/>
        <v>39026570.92876001</v>
      </c>
      <c r="N10" s="10">
        <f t="shared" si="1"/>
        <v>45142160.14785</v>
      </c>
      <c r="O10" s="10">
        <f t="shared" si="8"/>
        <v>6115589.219089992</v>
      </c>
      <c r="P10" s="10">
        <f t="shared" si="9"/>
        <v>115.67032171556535</v>
      </c>
      <c r="Q10" s="10">
        <v>53096826.03164</v>
      </c>
      <c r="R10" s="10">
        <v>57198390.90536</v>
      </c>
      <c r="S10" s="10">
        <f t="shared" si="10"/>
        <v>4101564.8737199977</v>
      </c>
      <c r="T10" s="10">
        <f t="shared" si="11"/>
        <v>107.72468936519088</v>
      </c>
      <c r="U10" s="10">
        <f t="shared" si="2"/>
        <v>6457157.904940002</v>
      </c>
      <c r="V10" s="10">
        <f t="shared" si="12"/>
        <v>6585136.852990001</v>
      </c>
      <c r="W10" s="28">
        <f t="shared" si="13"/>
        <v>101.98197024037603</v>
      </c>
    </row>
    <row r="11" spans="1:23" ht="12.75">
      <c r="A11" s="9" t="s">
        <v>23</v>
      </c>
      <c r="B11" s="10">
        <v>24795576.835619997</v>
      </c>
      <c r="C11" s="10">
        <v>25895629.05404</v>
      </c>
      <c r="D11" s="10">
        <f t="shared" si="3"/>
        <v>1100052.2184200026</v>
      </c>
      <c r="E11" s="10">
        <f t="shared" si="4"/>
        <v>104.43648569143076</v>
      </c>
      <c r="F11" s="10">
        <v>11000411.661370002</v>
      </c>
      <c r="G11" s="10">
        <v>10879906.98732</v>
      </c>
      <c r="H11" s="10">
        <f t="shared" si="5"/>
        <v>-120504.67405000143</v>
      </c>
      <c r="I11" s="10">
        <f t="shared" si="6"/>
        <v>98.90454395926676</v>
      </c>
      <c r="J11" s="10">
        <f t="shared" si="0"/>
        <v>44.36441117823644</v>
      </c>
      <c r="K11" s="10">
        <f t="shared" si="0"/>
        <v>42.01445334506217</v>
      </c>
      <c r="L11" s="28">
        <f t="shared" si="7"/>
        <v>-2.3499578331742654</v>
      </c>
      <c r="M11" s="10">
        <f t="shared" si="1"/>
        <v>13795165.174249995</v>
      </c>
      <c r="N11" s="10">
        <f t="shared" si="1"/>
        <v>15015722.06672</v>
      </c>
      <c r="O11" s="10">
        <f t="shared" si="8"/>
        <v>1220556.892470004</v>
      </c>
      <c r="P11" s="10">
        <f t="shared" si="9"/>
        <v>108.84771495703647</v>
      </c>
      <c r="Q11" s="10">
        <v>22358668.50507</v>
      </c>
      <c r="R11" s="10">
        <v>24369537.87164</v>
      </c>
      <c r="S11" s="10">
        <f t="shared" si="10"/>
        <v>2010869.3665699996</v>
      </c>
      <c r="T11" s="10">
        <f t="shared" si="11"/>
        <v>108.99369014802478</v>
      </c>
      <c r="U11" s="10">
        <f t="shared" si="2"/>
        <v>2436908.3305499963</v>
      </c>
      <c r="V11" s="10">
        <f t="shared" si="12"/>
        <v>1526091.1823999994</v>
      </c>
      <c r="W11" s="28">
        <f t="shared" si="13"/>
        <v>62.62407014939168</v>
      </c>
    </row>
    <row r="12" spans="1:23" ht="12.75">
      <c r="A12" s="9" t="s">
        <v>24</v>
      </c>
      <c r="B12" s="10">
        <v>39046777.14447</v>
      </c>
      <c r="C12" s="10">
        <v>41385599.562010005</v>
      </c>
      <c r="D12" s="10">
        <f t="shared" si="3"/>
        <v>2338822.4175400063</v>
      </c>
      <c r="E12" s="10">
        <f t="shared" si="4"/>
        <v>105.98979631247553</v>
      </c>
      <c r="F12" s="10">
        <v>9885630.94505</v>
      </c>
      <c r="G12" s="10">
        <v>9350212.637360001</v>
      </c>
      <c r="H12" s="10">
        <f t="shared" si="5"/>
        <v>-535418.3076899983</v>
      </c>
      <c r="I12" s="10">
        <f t="shared" si="6"/>
        <v>94.58387319265547</v>
      </c>
      <c r="J12" s="10">
        <f t="shared" si="0"/>
        <v>25.317405604242172</v>
      </c>
      <c r="K12" s="10">
        <f t="shared" si="0"/>
        <v>22.592913323268725</v>
      </c>
      <c r="L12" s="28">
        <f t="shared" si="7"/>
        <v>-2.724492280973447</v>
      </c>
      <c r="M12" s="10">
        <f t="shared" si="1"/>
        <v>29161146.199419998</v>
      </c>
      <c r="N12" s="10">
        <f t="shared" si="1"/>
        <v>32035386.924650006</v>
      </c>
      <c r="O12" s="10">
        <f t="shared" si="8"/>
        <v>2874240.7252300084</v>
      </c>
      <c r="P12" s="10">
        <f t="shared" si="9"/>
        <v>109.85640518234217</v>
      </c>
      <c r="Q12" s="10">
        <v>35725645.48375</v>
      </c>
      <c r="R12" s="10">
        <v>39025562.56518</v>
      </c>
      <c r="S12" s="10">
        <f t="shared" si="10"/>
        <v>3299917.081430003</v>
      </c>
      <c r="T12" s="10">
        <f t="shared" si="11"/>
        <v>109.23682983679326</v>
      </c>
      <c r="U12" s="10">
        <f t="shared" si="2"/>
        <v>3321131.660719998</v>
      </c>
      <c r="V12" s="10">
        <f t="shared" si="12"/>
        <v>2360036.9968300015</v>
      </c>
      <c r="W12" s="28">
        <f t="shared" si="13"/>
        <v>71.0612296628542</v>
      </c>
    </row>
    <row r="13" spans="1:23" ht="12.75">
      <c r="A13" s="9" t="s">
        <v>25</v>
      </c>
      <c r="B13" s="10">
        <v>31761296.791759998</v>
      </c>
      <c r="C13" s="10">
        <v>34155091.92469</v>
      </c>
      <c r="D13" s="10">
        <f t="shared" si="3"/>
        <v>2393795.132930003</v>
      </c>
      <c r="E13" s="10">
        <f t="shared" si="4"/>
        <v>107.5368305917252</v>
      </c>
      <c r="F13" s="10">
        <v>6215653.08986</v>
      </c>
      <c r="G13" s="10">
        <v>6201190.22726</v>
      </c>
      <c r="H13" s="10">
        <f t="shared" si="5"/>
        <v>-14462.862599999644</v>
      </c>
      <c r="I13" s="10">
        <f t="shared" si="6"/>
        <v>99.7673154793083</v>
      </c>
      <c r="J13" s="10">
        <f t="shared" si="0"/>
        <v>19.56989706878895</v>
      </c>
      <c r="K13" s="10">
        <f t="shared" si="0"/>
        <v>18.155975808623985</v>
      </c>
      <c r="L13" s="28">
        <f t="shared" si="7"/>
        <v>-1.4139212601649653</v>
      </c>
      <c r="M13" s="10">
        <f t="shared" si="1"/>
        <v>25545643.701899998</v>
      </c>
      <c r="N13" s="10">
        <f t="shared" si="1"/>
        <v>27953901.69743</v>
      </c>
      <c r="O13" s="10">
        <f t="shared" si="8"/>
        <v>2408257.995530002</v>
      </c>
      <c r="P13" s="10">
        <f t="shared" si="9"/>
        <v>109.42727466034017</v>
      </c>
      <c r="Q13" s="10">
        <v>30182701.43481</v>
      </c>
      <c r="R13" s="10">
        <v>33549229.95866</v>
      </c>
      <c r="S13" s="10">
        <f t="shared" si="10"/>
        <v>3366528.5238499977</v>
      </c>
      <c r="T13" s="10">
        <f t="shared" si="11"/>
        <v>111.15383436145099</v>
      </c>
      <c r="U13" s="10">
        <f t="shared" si="2"/>
        <v>1578595.3569499962</v>
      </c>
      <c r="V13" s="10">
        <f t="shared" si="12"/>
        <v>605861.9660300016</v>
      </c>
      <c r="W13" s="28">
        <f t="shared" si="13"/>
        <v>38.37981426732354</v>
      </c>
    </row>
    <row r="14" spans="1:23" ht="12.75">
      <c r="A14" s="9" t="s">
        <v>26</v>
      </c>
      <c r="B14" s="10">
        <v>17785322.613110002</v>
      </c>
      <c r="C14" s="10">
        <v>18455201.10365</v>
      </c>
      <c r="D14" s="10">
        <f t="shared" si="3"/>
        <v>669878.4905399978</v>
      </c>
      <c r="E14" s="10">
        <f t="shared" si="4"/>
        <v>103.76646803160159</v>
      </c>
      <c r="F14" s="10">
        <v>6917647.17084</v>
      </c>
      <c r="G14" s="10">
        <v>6594769.55726</v>
      </c>
      <c r="H14" s="10">
        <f t="shared" si="5"/>
        <v>-322877.61357999966</v>
      </c>
      <c r="I14" s="10">
        <f t="shared" si="6"/>
        <v>95.33255157995008</v>
      </c>
      <c r="J14" s="10">
        <f t="shared" si="0"/>
        <v>38.89525830552453</v>
      </c>
      <c r="K14" s="10">
        <f t="shared" si="0"/>
        <v>35.73393494994596</v>
      </c>
      <c r="L14" s="28">
        <f t="shared" si="7"/>
        <v>-3.161323355578567</v>
      </c>
      <c r="M14" s="10">
        <f t="shared" si="1"/>
        <v>10867675.442270003</v>
      </c>
      <c r="N14" s="10">
        <f t="shared" si="1"/>
        <v>11860431.54639</v>
      </c>
      <c r="O14" s="10">
        <f t="shared" si="8"/>
        <v>992756.1041199975</v>
      </c>
      <c r="P14" s="10">
        <f t="shared" si="9"/>
        <v>109.13494435303667</v>
      </c>
      <c r="Q14" s="10">
        <v>18842552.843200002</v>
      </c>
      <c r="R14" s="10">
        <v>18513835.05609</v>
      </c>
      <c r="S14" s="10">
        <f t="shared" si="10"/>
        <v>-328717.78711000085</v>
      </c>
      <c r="T14" s="10">
        <f t="shared" si="11"/>
        <v>98.25544983291034</v>
      </c>
      <c r="U14" s="10">
        <f t="shared" si="2"/>
        <v>-1057230.2300899997</v>
      </c>
      <c r="V14" s="10">
        <f t="shared" si="12"/>
        <v>-58633.95244000107</v>
      </c>
      <c r="W14" s="28">
        <f t="shared" si="13"/>
        <v>5.5459965834508616</v>
      </c>
    </row>
    <row r="15" spans="1:23" ht="12.75">
      <c r="A15" s="9" t="s">
        <v>27</v>
      </c>
      <c r="B15" s="10">
        <v>29923608.01321</v>
      </c>
      <c r="C15" s="10">
        <v>34181143.24347</v>
      </c>
      <c r="D15" s="10">
        <f t="shared" si="3"/>
        <v>4257535.23026</v>
      </c>
      <c r="E15" s="10">
        <f t="shared" si="4"/>
        <v>114.22801431024119</v>
      </c>
      <c r="F15" s="10">
        <v>8349841.87132</v>
      </c>
      <c r="G15" s="10">
        <v>9388885.33956</v>
      </c>
      <c r="H15" s="10">
        <f t="shared" si="5"/>
        <v>1039043.4682400003</v>
      </c>
      <c r="I15" s="10">
        <f t="shared" si="6"/>
        <v>112.44387000679501</v>
      </c>
      <c r="J15" s="10">
        <f t="shared" si="0"/>
        <v>27.903860616119218</v>
      </c>
      <c r="K15" s="10">
        <f t="shared" si="0"/>
        <v>27.468026077078804</v>
      </c>
      <c r="L15" s="28">
        <f t="shared" si="7"/>
        <v>-0.4358345390404139</v>
      </c>
      <c r="M15" s="10">
        <f t="shared" si="1"/>
        <v>21573766.141889997</v>
      </c>
      <c r="N15" s="10">
        <f t="shared" si="1"/>
        <v>24792257.903909996</v>
      </c>
      <c r="O15" s="10">
        <f t="shared" si="8"/>
        <v>3218491.7620199993</v>
      </c>
      <c r="P15" s="10">
        <f t="shared" si="9"/>
        <v>114.91854385021176</v>
      </c>
      <c r="Q15" s="10">
        <v>25244519.76684</v>
      </c>
      <c r="R15" s="10">
        <v>30579029.80667</v>
      </c>
      <c r="S15" s="10">
        <f t="shared" si="10"/>
        <v>5334510.039829999</v>
      </c>
      <c r="T15" s="10">
        <f t="shared" si="11"/>
        <v>121.13135876261411</v>
      </c>
      <c r="U15" s="10">
        <f t="shared" si="2"/>
        <v>4679088.246369999</v>
      </c>
      <c r="V15" s="10">
        <f t="shared" si="12"/>
        <v>3602113.4367999993</v>
      </c>
      <c r="W15" s="28">
        <f t="shared" si="13"/>
        <v>76.9832336373329</v>
      </c>
    </row>
    <row r="16" spans="1:23" ht="12.75">
      <c r="A16" s="9" t="s">
        <v>28</v>
      </c>
      <c r="B16" s="10">
        <v>31633282.81104</v>
      </c>
      <c r="C16" s="10">
        <v>34987938.27232</v>
      </c>
      <c r="D16" s="10">
        <f t="shared" si="3"/>
        <v>3354655.461280003</v>
      </c>
      <c r="E16" s="10">
        <f t="shared" si="4"/>
        <v>110.6048287220738</v>
      </c>
      <c r="F16" s="10">
        <v>6909703.77871</v>
      </c>
      <c r="G16" s="10">
        <v>6650663.5957700005</v>
      </c>
      <c r="H16" s="10">
        <f t="shared" si="5"/>
        <v>-259040.18293999974</v>
      </c>
      <c r="I16" s="10">
        <f t="shared" si="6"/>
        <v>96.2510667427141</v>
      </c>
      <c r="J16" s="10">
        <f t="shared" si="0"/>
        <v>21.843144829402647</v>
      </c>
      <c r="K16" s="10">
        <f t="shared" si="0"/>
        <v>19.008446693846885</v>
      </c>
      <c r="L16" s="28">
        <f t="shared" si="7"/>
        <v>-2.8346981355557617</v>
      </c>
      <c r="M16" s="10">
        <f t="shared" si="1"/>
        <v>24723579.03233</v>
      </c>
      <c r="N16" s="10">
        <f t="shared" si="1"/>
        <v>28337274.67655</v>
      </c>
      <c r="O16" s="10">
        <f t="shared" si="8"/>
        <v>3613695.644220002</v>
      </c>
      <c r="P16" s="10">
        <f t="shared" si="9"/>
        <v>114.61639368432266</v>
      </c>
      <c r="Q16" s="10">
        <v>28548288.87249</v>
      </c>
      <c r="R16" s="10">
        <v>31975948.155419998</v>
      </c>
      <c r="S16" s="10">
        <f t="shared" si="10"/>
        <v>3427659.282929998</v>
      </c>
      <c r="T16" s="10">
        <f t="shared" si="11"/>
        <v>112.0065314535646</v>
      </c>
      <c r="U16" s="10">
        <f t="shared" si="2"/>
        <v>3084993.938549999</v>
      </c>
      <c r="V16" s="10">
        <f t="shared" si="12"/>
        <v>3011990.1169000044</v>
      </c>
      <c r="W16" s="28">
        <f t="shared" si="13"/>
        <v>97.63358297928106</v>
      </c>
    </row>
    <row r="17" spans="1:23" ht="12.75">
      <c r="A17" s="9" t="s">
        <v>29</v>
      </c>
      <c r="B17" s="10">
        <v>267114964.19348</v>
      </c>
      <c r="C17" s="10">
        <v>305399221.84363</v>
      </c>
      <c r="D17" s="10">
        <f t="shared" si="3"/>
        <v>38284257.65015</v>
      </c>
      <c r="E17" s="10">
        <f t="shared" si="4"/>
        <v>114.33250202426677</v>
      </c>
      <c r="F17" s="10">
        <v>23516503.965970002</v>
      </c>
      <c r="G17" s="10">
        <v>30408469.2212</v>
      </c>
      <c r="H17" s="10">
        <f t="shared" si="5"/>
        <v>6891965.255229998</v>
      </c>
      <c r="I17" s="10">
        <f t="shared" si="6"/>
        <v>129.30692957253825</v>
      </c>
      <c r="J17" s="10">
        <f t="shared" si="0"/>
        <v>8.803888631614152</v>
      </c>
      <c r="K17" s="10">
        <f t="shared" si="0"/>
        <v>9.956957007824235</v>
      </c>
      <c r="L17" s="28">
        <f t="shared" si="7"/>
        <v>1.1530683762100828</v>
      </c>
      <c r="M17" s="10">
        <f t="shared" si="1"/>
        <v>243598460.22751</v>
      </c>
      <c r="N17" s="10">
        <f t="shared" si="1"/>
        <v>274990752.62243</v>
      </c>
      <c r="O17" s="10">
        <f t="shared" si="8"/>
        <v>31392292.39492002</v>
      </c>
      <c r="P17" s="10">
        <f t="shared" si="9"/>
        <v>112.88690099502314</v>
      </c>
      <c r="Q17" s="10">
        <v>229404877.7906</v>
      </c>
      <c r="R17" s="10">
        <v>244291787.47485998</v>
      </c>
      <c r="S17" s="10">
        <f t="shared" si="10"/>
        <v>14886909.68425998</v>
      </c>
      <c r="T17" s="10">
        <f t="shared" si="11"/>
        <v>106.48936056967746</v>
      </c>
      <c r="U17" s="10">
        <f t="shared" si="2"/>
        <v>37710086.40288001</v>
      </c>
      <c r="V17" s="10">
        <f t="shared" si="12"/>
        <v>61107434.36877003</v>
      </c>
      <c r="W17" s="28">
        <f t="shared" si="13"/>
        <v>162.04533109768505</v>
      </c>
    </row>
    <row r="18" spans="1:23" ht="12.75">
      <c r="A18" s="9" t="s">
        <v>30</v>
      </c>
      <c r="B18" s="10">
        <v>18886167.65977</v>
      </c>
      <c r="C18" s="10">
        <v>21723548.910970002</v>
      </c>
      <c r="D18" s="10">
        <f t="shared" si="3"/>
        <v>2837381.2512000017</v>
      </c>
      <c r="E18" s="10">
        <f t="shared" si="4"/>
        <v>115.0235945286242</v>
      </c>
      <c r="F18" s="10">
        <v>8087161.09054</v>
      </c>
      <c r="G18" s="10">
        <v>9389945.54848</v>
      </c>
      <c r="H18" s="10">
        <f t="shared" si="5"/>
        <v>1302784.45794</v>
      </c>
      <c r="I18" s="10">
        <f t="shared" si="6"/>
        <v>116.10929278339637</v>
      </c>
      <c r="J18" s="10">
        <f t="shared" si="0"/>
        <v>42.820551189782705</v>
      </c>
      <c r="K18" s="10">
        <f t="shared" si="0"/>
        <v>43.22473085296964</v>
      </c>
      <c r="L18" s="28">
        <f t="shared" si="7"/>
        <v>0.40417966318693743</v>
      </c>
      <c r="M18" s="10">
        <f t="shared" si="1"/>
        <v>10799006.569230001</v>
      </c>
      <c r="N18" s="10">
        <f t="shared" si="1"/>
        <v>12333603.362490002</v>
      </c>
      <c r="O18" s="10">
        <f t="shared" si="8"/>
        <v>1534596.7932600006</v>
      </c>
      <c r="P18" s="10">
        <f t="shared" si="9"/>
        <v>114.21053671392869</v>
      </c>
      <c r="Q18" s="10">
        <v>17791672.604509998</v>
      </c>
      <c r="R18" s="10">
        <v>18945497.74042</v>
      </c>
      <c r="S18" s="10">
        <f t="shared" si="10"/>
        <v>1153825.1359100007</v>
      </c>
      <c r="T18" s="10">
        <f t="shared" si="11"/>
        <v>106.48519766273981</v>
      </c>
      <c r="U18" s="10">
        <f t="shared" si="2"/>
        <v>1094495.0552600026</v>
      </c>
      <c r="V18" s="10">
        <f t="shared" si="12"/>
        <v>2778051.1705500036</v>
      </c>
      <c r="W18" s="28">
        <f t="shared" si="13"/>
        <v>253.8203491371703</v>
      </c>
    </row>
    <row r="19" spans="1:23" ht="12.75">
      <c r="A19" s="9" t="s">
        <v>31</v>
      </c>
      <c r="B19" s="10">
        <v>31236107.54521</v>
      </c>
      <c r="C19" s="10">
        <v>33014180.23659</v>
      </c>
      <c r="D19" s="10">
        <f t="shared" si="3"/>
        <v>1778072.6913800016</v>
      </c>
      <c r="E19" s="10">
        <f t="shared" si="4"/>
        <v>105.69236320116546</v>
      </c>
      <c r="F19" s="10">
        <v>11325935.657780001</v>
      </c>
      <c r="G19" s="10">
        <v>10320249.946120001</v>
      </c>
      <c r="H19" s="10">
        <f t="shared" si="5"/>
        <v>-1005685.7116599996</v>
      </c>
      <c r="I19" s="10">
        <f t="shared" si="6"/>
        <v>91.12050657846379</v>
      </c>
      <c r="J19" s="10">
        <f t="shared" si="0"/>
        <v>36.259113403894055</v>
      </c>
      <c r="K19" s="10">
        <f t="shared" si="0"/>
        <v>31.260052111431648</v>
      </c>
      <c r="L19" s="28">
        <f t="shared" si="7"/>
        <v>-4.999061292462407</v>
      </c>
      <c r="M19" s="10">
        <f t="shared" si="1"/>
        <v>19910171.887429997</v>
      </c>
      <c r="N19" s="10">
        <f t="shared" si="1"/>
        <v>22693930.29047</v>
      </c>
      <c r="O19" s="10">
        <f t="shared" si="8"/>
        <v>2783758.403040003</v>
      </c>
      <c r="P19" s="10">
        <f t="shared" si="9"/>
        <v>113.98158900274231</v>
      </c>
      <c r="Q19" s="10">
        <v>29254109.87159</v>
      </c>
      <c r="R19" s="10">
        <v>31748241.21418</v>
      </c>
      <c r="S19" s="10">
        <f t="shared" si="10"/>
        <v>2494131.3425900005</v>
      </c>
      <c r="T19" s="10">
        <f t="shared" si="11"/>
        <v>108.52574682168732</v>
      </c>
      <c r="U19" s="10">
        <f t="shared" si="2"/>
        <v>1981997.6736200005</v>
      </c>
      <c r="V19" s="10">
        <f t="shared" si="12"/>
        <v>1265939.0224100016</v>
      </c>
      <c r="W19" s="28">
        <f t="shared" si="13"/>
        <v>63.87187226601733</v>
      </c>
    </row>
    <row r="20" spans="1:23" ht="12.75">
      <c r="A20" s="9" t="s">
        <v>32</v>
      </c>
      <c r="B20" s="10">
        <v>23419477.477</v>
      </c>
      <c r="C20" s="10">
        <v>27617300.76343</v>
      </c>
      <c r="D20" s="10">
        <f t="shared" si="3"/>
        <v>4197823.2864299975</v>
      </c>
      <c r="E20" s="10">
        <f t="shared" si="4"/>
        <v>117.92449592674572</v>
      </c>
      <c r="F20" s="10">
        <v>7058407.605930001</v>
      </c>
      <c r="G20" s="10">
        <v>8563018.317060001</v>
      </c>
      <c r="H20" s="10">
        <f t="shared" si="5"/>
        <v>1504610.7111300007</v>
      </c>
      <c r="I20" s="10">
        <f t="shared" si="6"/>
        <v>121.31657443338817</v>
      </c>
      <c r="J20" s="10">
        <f t="shared" si="0"/>
        <v>30.139048204051438</v>
      </c>
      <c r="K20" s="10">
        <f t="shared" si="0"/>
        <v>31.005992911511804</v>
      </c>
      <c r="L20" s="28">
        <f t="shared" si="7"/>
        <v>0.866944707460366</v>
      </c>
      <c r="M20" s="10">
        <f t="shared" si="1"/>
        <v>16361069.871070001</v>
      </c>
      <c r="N20" s="10">
        <f t="shared" si="1"/>
        <v>19054282.44637</v>
      </c>
      <c r="O20" s="10">
        <f t="shared" si="8"/>
        <v>2693212.575299997</v>
      </c>
      <c r="P20" s="10">
        <f t="shared" si="9"/>
        <v>116.4611030728632</v>
      </c>
      <c r="Q20" s="10">
        <v>22681728.041810002</v>
      </c>
      <c r="R20" s="10">
        <v>26688815.00834</v>
      </c>
      <c r="S20" s="10">
        <f t="shared" si="10"/>
        <v>4007086.966529999</v>
      </c>
      <c r="T20" s="10">
        <f t="shared" si="11"/>
        <v>117.66658589303071</v>
      </c>
      <c r="U20" s="10">
        <f t="shared" si="2"/>
        <v>737749.4351899996</v>
      </c>
      <c r="V20" s="10">
        <f t="shared" si="12"/>
        <v>928485.7550899982</v>
      </c>
      <c r="W20" s="28">
        <f t="shared" si="13"/>
        <v>125.85380764823988</v>
      </c>
    </row>
    <row r="21" spans="1:23" ht="12.75">
      <c r="A21" s="9" t="s">
        <v>33</v>
      </c>
      <c r="B21" s="10">
        <v>27484571.97441</v>
      </c>
      <c r="C21" s="10">
        <v>30904258.78788</v>
      </c>
      <c r="D21" s="10">
        <f t="shared" si="3"/>
        <v>3419686.8134699985</v>
      </c>
      <c r="E21" s="10">
        <f t="shared" si="4"/>
        <v>112.44220509111061</v>
      </c>
      <c r="F21" s="10">
        <v>13365799.70789</v>
      </c>
      <c r="G21" s="10">
        <v>14842407.40157</v>
      </c>
      <c r="H21" s="10">
        <f t="shared" si="5"/>
        <v>1476607.6936799996</v>
      </c>
      <c r="I21" s="10">
        <f t="shared" si="6"/>
        <v>111.04765690008311</v>
      </c>
      <c r="J21" s="10">
        <f t="shared" si="0"/>
        <v>48.630190494996484</v>
      </c>
      <c r="K21" s="10">
        <f t="shared" si="0"/>
        <v>48.027061588647065</v>
      </c>
      <c r="L21" s="28">
        <f t="shared" si="7"/>
        <v>-0.6031289063494185</v>
      </c>
      <c r="M21" s="10">
        <f t="shared" si="1"/>
        <v>14118772.266520001</v>
      </c>
      <c r="N21" s="10">
        <f t="shared" si="1"/>
        <v>16061851.38631</v>
      </c>
      <c r="O21" s="10">
        <f t="shared" si="8"/>
        <v>1943079.119789999</v>
      </c>
      <c r="P21" s="10">
        <f t="shared" si="9"/>
        <v>113.76238020636995</v>
      </c>
      <c r="Q21" s="10">
        <v>25124881.045560002</v>
      </c>
      <c r="R21" s="10">
        <v>27847539.71268</v>
      </c>
      <c r="S21" s="10">
        <f t="shared" si="10"/>
        <v>2722658.6671199985</v>
      </c>
      <c r="T21" s="10">
        <f t="shared" si="11"/>
        <v>110.83650371192957</v>
      </c>
      <c r="U21" s="10">
        <f t="shared" si="2"/>
        <v>2359690.928849999</v>
      </c>
      <c r="V21" s="10">
        <f t="shared" si="12"/>
        <v>3056719.075199999</v>
      </c>
      <c r="W21" s="28">
        <f t="shared" si="13"/>
        <v>129.5389594386286</v>
      </c>
    </row>
    <row r="22" spans="1:23" ht="12.75">
      <c r="A22" s="9" t="s">
        <v>34</v>
      </c>
      <c r="B22" s="10">
        <v>41108571.09536</v>
      </c>
      <c r="C22" s="10">
        <v>40462553.73605</v>
      </c>
      <c r="D22" s="10">
        <f t="shared" si="3"/>
        <v>-646017.3593100011</v>
      </c>
      <c r="E22" s="10">
        <f t="shared" si="4"/>
        <v>98.42850933005813</v>
      </c>
      <c r="F22" s="10">
        <v>12979009.223299999</v>
      </c>
      <c r="G22" s="10">
        <v>8367831.6992</v>
      </c>
      <c r="H22" s="10">
        <f t="shared" si="5"/>
        <v>-4611177.524099999</v>
      </c>
      <c r="I22" s="10">
        <f t="shared" si="6"/>
        <v>64.47203754334356</v>
      </c>
      <c r="J22" s="10">
        <f t="shared" si="0"/>
        <v>31.57251365704842</v>
      </c>
      <c r="K22" s="10">
        <f t="shared" si="0"/>
        <v>20.680433948351368</v>
      </c>
      <c r="L22" s="28">
        <f t="shared" si="7"/>
        <v>-10.892079708697054</v>
      </c>
      <c r="M22" s="10">
        <f t="shared" si="1"/>
        <v>28129561.872060005</v>
      </c>
      <c r="N22" s="10">
        <f t="shared" si="1"/>
        <v>32094722.03685</v>
      </c>
      <c r="O22" s="10">
        <f t="shared" si="8"/>
        <v>3965160.164789997</v>
      </c>
      <c r="P22" s="10">
        <f t="shared" si="9"/>
        <v>114.09606087298656</v>
      </c>
      <c r="Q22" s="10">
        <v>39627194.673949994</v>
      </c>
      <c r="R22" s="10">
        <v>34445400.84764</v>
      </c>
      <c r="S22" s="10">
        <f t="shared" si="10"/>
        <v>-5181793.826309994</v>
      </c>
      <c r="T22" s="10">
        <f t="shared" si="11"/>
        <v>86.92364203687528</v>
      </c>
      <c r="U22" s="10">
        <f t="shared" si="2"/>
        <v>1481376.4214100093</v>
      </c>
      <c r="V22" s="10">
        <f t="shared" si="12"/>
        <v>6017152.888410002</v>
      </c>
      <c r="W22" s="28">
        <f t="shared" si="13"/>
        <v>406.18662491487027</v>
      </c>
    </row>
    <row r="23" spans="1:23" ht="12.75">
      <c r="A23" s="9" t="s">
        <v>35</v>
      </c>
      <c r="B23" s="10">
        <v>42829465.349470004</v>
      </c>
      <c r="C23" s="10">
        <v>44032576.1377</v>
      </c>
      <c r="D23" s="10">
        <f t="shared" si="3"/>
        <v>1203110.7882299945</v>
      </c>
      <c r="E23" s="10">
        <f t="shared" si="4"/>
        <v>102.80907262888557</v>
      </c>
      <c r="F23" s="10">
        <v>11016087.80467</v>
      </c>
      <c r="G23" s="10">
        <v>7518538.41414</v>
      </c>
      <c r="H23" s="10">
        <f t="shared" si="5"/>
        <v>-3497549.3905300004</v>
      </c>
      <c r="I23" s="10">
        <f t="shared" si="6"/>
        <v>68.25053092761934</v>
      </c>
      <c r="J23" s="10">
        <f t="shared" si="0"/>
        <v>25.720815599222323</v>
      </c>
      <c r="K23" s="10">
        <f t="shared" si="0"/>
        <v>17.074945582624558</v>
      </c>
      <c r="L23" s="28">
        <f t="shared" si="7"/>
        <v>-8.645870016597765</v>
      </c>
      <c r="M23" s="10">
        <f t="shared" si="1"/>
        <v>31813377.544800006</v>
      </c>
      <c r="N23" s="10">
        <f t="shared" si="1"/>
        <v>36514037.72356</v>
      </c>
      <c r="O23" s="10">
        <f t="shared" si="8"/>
        <v>4700660.178759992</v>
      </c>
      <c r="P23" s="10">
        <f t="shared" si="9"/>
        <v>114.77573442851347</v>
      </c>
      <c r="Q23" s="10">
        <v>41513147.73214</v>
      </c>
      <c r="R23" s="10">
        <v>41035542.072629996</v>
      </c>
      <c r="S23" s="10">
        <f t="shared" si="10"/>
        <v>-477605.65951000154</v>
      </c>
      <c r="T23" s="10">
        <f t="shared" si="11"/>
        <v>98.84950747991526</v>
      </c>
      <c r="U23" s="10">
        <f t="shared" si="2"/>
        <v>1316317.6173300073</v>
      </c>
      <c r="V23" s="10">
        <f t="shared" si="12"/>
        <v>2997034.0650700033</v>
      </c>
      <c r="W23" s="28">
        <f t="shared" si="13"/>
        <v>227.6831993747169</v>
      </c>
    </row>
    <row r="24" spans="1:23" ht="12.75">
      <c r="A24" s="9" t="s">
        <v>36</v>
      </c>
      <c r="B24" s="10">
        <v>940517898.20693</v>
      </c>
      <c r="C24" s="10">
        <v>1242601536.18435</v>
      </c>
      <c r="D24" s="10">
        <f t="shared" si="3"/>
        <v>302083637.97742</v>
      </c>
      <c r="E24" s="10">
        <f t="shared" si="4"/>
        <v>132.11886116716477</v>
      </c>
      <c r="F24" s="10">
        <v>35085064.56451</v>
      </c>
      <c r="G24" s="10">
        <v>131085217.04014999</v>
      </c>
      <c r="H24" s="10">
        <f t="shared" si="5"/>
        <v>96000152.47563998</v>
      </c>
      <c r="I24" s="10">
        <f t="shared" si="6"/>
        <v>373.6211367065521</v>
      </c>
      <c r="J24" s="10">
        <f t="shared" si="0"/>
        <v>3.730398393416931</v>
      </c>
      <c r="K24" s="10">
        <f t="shared" si="0"/>
        <v>10.549255994216189</v>
      </c>
      <c r="L24" s="28">
        <f t="shared" si="7"/>
        <v>6.818857600799258</v>
      </c>
      <c r="M24" s="10">
        <f t="shared" si="1"/>
        <v>905432833.64242</v>
      </c>
      <c r="N24" s="10">
        <f t="shared" si="1"/>
        <v>1111516319.1442</v>
      </c>
      <c r="O24" s="10">
        <f t="shared" si="8"/>
        <v>206083485.50178003</v>
      </c>
      <c r="P24" s="10">
        <f t="shared" si="9"/>
        <v>122.76077008083936</v>
      </c>
      <c r="Q24" s="10">
        <v>849104561.1649301</v>
      </c>
      <c r="R24" s="10">
        <v>960552509.61482</v>
      </c>
      <c r="S24" s="10">
        <f t="shared" si="10"/>
        <v>111447948.4498899</v>
      </c>
      <c r="T24" s="10">
        <f t="shared" si="11"/>
        <v>113.12535034519055</v>
      </c>
      <c r="U24" s="10">
        <f t="shared" si="2"/>
        <v>91413337.04199994</v>
      </c>
      <c r="V24" s="10">
        <f t="shared" si="12"/>
        <v>282049026.56953</v>
      </c>
      <c r="W24" s="28">
        <f t="shared" si="13"/>
        <v>308.5425340505208</v>
      </c>
    </row>
    <row r="25" spans="1:23" s="3" customFormat="1" ht="12.75">
      <c r="A25" s="11" t="s">
        <v>37</v>
      </c>
      <c r="B25" s="12">
        <v>1743307038.3889704</v>
      </c>
      <c r="C25" s="12">
        <v>2136436277.3262</v>
      </c>
      <c r="D25" s="12">
        <f>SUM(D7:D24)</f>
        <v>393129238.93723</v>
      </c>
      <c r="E25" s="10">
        <f t="shared" si="4"/>
        <v>122.55077449239975</v>
      </c>
      <c r="F25" s="12">
        <v>233376890.23172998</v>
      </c>
      <c r="G25" s="12">
        <v>330354651.84247994</v>
      </c>
      <c r="H25" s="12">
        <f>SUM(H7:H24)</f>
        <v>96977761.61074999</v>
      </c>
      <c r="I25" s="10">
        <f t="shared" si="6"/>
        <v>141.5541408210798</v>
      </c>
      <c r="J25" s="10">
        <f t="shared" si="0"/>
        <v>13.387021625714244</v>
      </c>
      <c r="K25" s="10">
        <f t="shared" si="0"/>
        <v>15.462883463855356</v>
      </c>
      <c r="L25" s="28">
        <f t="shared" si="7"/>
        <v>2.075861838141112</v>
      </c>
      <c r="M25" s="12">
        <f>SUM(M7:M24)</f>
        <v>1509930148.1572402</v>
      </c>
      <c r="N25" s="12">
        <f>SUM(N7:N24)</f>
        <v>1806081625.48372</v>
      </c>
      <c r="O25" s="12">
        <f>SUM(O7:O24)</f>
        <v>296151477.32648003</v>
      </c>
      <c r="P25" s="10">
        <f t="shared" si="9"/>
        <v>119.61358793238955</v>
      </c>
      <c r="Q25" s="12">
        <v>1577287146.4847</v>
      </c>
      <c r="R25" s="12">
        <v>1745366564.28515</v>
      </c>
      <c r="S25" s="12">
        <f>SUM(S7:S24)</f>
        <v>168079417.8004499</v>
      </c>
      <c r="T25" s="10">
        <f t="shared" si="11"/>
        <v>110.65623454645204</v>
      </c>
      <c r="U25" s="12">
        <f>SUM(U7:U24)</f>
        <v>166019891.90426996</v>
      </c>
      <c r="V25" s="12">
        <f>SUM(V7:V24)</f>
        <v>391069713.04105</v>
      </c>
      <c r="W25" s="28">
        <f t="shared" si="13"/>
        <v>235.55593763821255</v>
      </c>
    </row>
    <row r="26" spans="1:23" s="3" customFormat="1" ht="12.75">
      <c r="A26" s="7" t="s">
        <v>38</v>
      </c>
      <c r="B26" s="12"/>
      <c r="C26" s="12"/>
      <c r="D26" s="10"/>
      <c r="E26" s="10"/>
      <c r="F26" s="12"/>
      <c r="G26" s="12"/>
      <c r="H26" s="10"/>
      <c r="I26" s="10"/>
      <c r="J26" s="10"/>
      <c r="K26" s="10"/>
      <c r="L26" s="28"/>
      <c r="M26" s="12"/>
      <c r="N26" s="10">
        <f aca="true" t="shared" si="14" ref="N26:N88">C26-G26</f>
        <v>0</v>
      </c>
      <c r="O26" s="10"/>
      <c r="P26" s="10"/>
      <c r="Q26" s="12"/>
      <c r="R26" s="12"/>
      <c r="S26" s="10"/>
      <c r="T26" s="10"/>
      <c r="U26" s="10"/>
      <c r="V26" s="10">
        <f t="shared" si="12"/>
        <v>0</v>
      </c>
      <c r="W26" s="28"/>
    </row>
    <row r="27" spans="1:23" ht="12.75">
      <c r="A27" s="9" t="s">
        <v>39</v>
      </c>
      <c r="B27" s="10">
        <v>25467417.98055</v>
      </c>
      <c r="C27" s="10">
        <v>29544147.795700002</v>
      </c>
      <c r="D27" s="10">
        <f t="shared" si="3"/>
        <v>4076729.815150004</v>
      </c>
      <c r="E27" s="10">
        <f t="shared" si="4"/>
        <v>116.00762911365214</v>
      </c>
      <c r="F27" s="10">
        <v>7930868.27216</v>
      </c>
      <c r="G27" s="10">
        <v>8033737.6141099995</v>
      </c>
      <c r="H27" s="10">
        <f t="shared" si="5"/>
        <v>102869.34194999933</v>
      </c>
      <c r="I27" s="10">
        <f t="shared" si="6"/>
        <v>101.29707540738137</v>
      </c>
      <c r="J27" s="10">
        <f t="shared" si="0"/>
        <v>31.141234177005973</v>
      </c>
      <c r="K27" s="10">
        <f t="shared" si="0"/>
        <v>27.192314598694463</v>
      </c>
      <c r="L27" s="28">
        <f t="shared" si="7"/>
        <v>-3.9489195783115107</v>
      </c>
      <c r="M27" s="10">
        <f aca="true" t="shared" si="15" ref="M27:M37">B27-F27</f>
        <v>17536549.708389997</v>
      </c>
      <c r="N27" s="10">
        <f t="shared" si="14"/>
        <v>21510410.181590002</v>
      </c>
      <c r="O27" s="10">
        <f t="shared" si="8"/>
        <v>3973860.4732000045</v>
      </c>
      <c r="P27" s="10">
        <f t="shared" si="9"/>
        <v>122.66044654895138</v>
      </c>
      <c r="Q27" s="10">
        <v>24412128.31273</v>
      </c>
      <c r="R27" s="10">
        <v>26300025.31062</v>
      </c>
      <c r="S27" s="10">
        <f t="shared" si="10"/>
        <v>1887896.9978899993</v>
      </c>
      <c r="T27" s="10">
        <f t="shared" si="11"/>
        <v>107.73343877971317</v>
      </c>
      <c r="U27" s="10">
        <f aca="true" t="shared" si="16" ref="U27:U37">B27-Q27</f>
        <v>1055289.6678199992</v>
      </c>
      <c r="V27" s="10">
        <f t="shared" si="12"/>
        <v>3244122.4850800037</v>
      </c>
      <c r="W27" s="28">
        <f t="shared" si="13"/>
        <v>307.4153556133702</v>
      </c>
    </row>
    <row r="28" spans="1:23" ht="12.75">
      <c r="A28" s="9" t="s">
        <v>40</v>
      </c>
      <c r="B28" s="10">
        <v>39800618.45399</v>
      </c>
      <c r="C28" s="10">
        <v>49364941.1263</v>
      </c>
      <c r="D28" s="10">
        <f t="shared" si="3"/>
        <v>9564322.672310002</v>
      </c>
      <c r="E28" s="10">
        <f t="shared" si="4"/>
        <v>124.03058807582721</v>
      </c>
      <c r="F28" s="10">
        <v>7267113.57644</v>
      </c>
      <c r="G28" s="10">
        <v>8399035.71927</v>
      </c>
      <c r="H28" s="10">
        <f t="shared" si="5"/>
        <v>1131922.1428300003</v>
      </c>
      <c r="I28" s="10">
        <f t="shared" si="6"/>
        <v>115.57595228041701</v>
      </c>
      <c r="J28" s="10">
        <f t="shared" si="0"/>
        <v>18.25879561354272</v>
      </c>
      <c r="K28" s="10">
        <f t="shared" si="0"/>
        <v>17.01417144969565</v>
      </c>
      <c r="L28" s="28">
        <f t="shared" si="7"/>
        <v>-1.244624163847071</v>
      </c>
      <c r="M28" s="10">
        <f t="shared" si="15"/>
        <v>32533504.87755</v>
      </c>
      <c r="N28" s="10">
        <f t="shared" si="14"/>
        <v>40965905.40703</v>
      </c>
      <c r="O28" s="10">
        <f t="shared" si="8"/>
        <v>8432400.529480003</v>
      </c>
      <c r="P28" s="10">
        <f t="shared" si="9"/>
        <v>125.91912725425058</v>
      </c>
      <c r="Q28" s="10">
        <v>37236840.45167</v>
      </c>
      <c r="R28" s="10">
        <v>44019492.315019995</v>
      </c>
      <c r="S28" s="10">
        <f t="shared" si="10"/>
        <v>6782651.8633499965</v>
      </c>
      <c r="T28" s="10">
        <f t="shared" si="11"/>
        <v>118.21489627229049</v>
      </c>
      <c r="U28" s="10">
        <f t="shared" si="16"/>
        <v>2563778.002319999</v>
      </c>
      <c r="V28" s="10">
        <f t="shared" si="12"/>
        <v>5345448.811280005</v>
      </c>
      <c r="W28" s="28">
        <f t="shared" si="13"/>
        <v>208.49889524143012</v>
      </c>
    </row>
    <row r="29" spans="1:23" ht="12.75">
      <c r="A29" s="9" t="s">
        <v>41</v>
      </c>
      <c r="B29" s="10">
        <v>47813270.17383</v>
      </c>
      <c r="C29" s="10">
        <v>49119201.36533</v>
      </c>
      <c r="D29" s="10">
        <f t="shared" si="3"/>
        <v>1305931.1915000007</v>
      </c>
      <c r="E29" s="10">
        <f t="shared" si="4"/>
        <v>102.73131535816762</v>
      </c>
      <c r="F29" s="10">
        <v>17553438.56286</v>
      </c>
      <c r="G29" s="10">
        <v>16514017.92969</v>
      </c>
      <c r="H29" s="10">
        <f t="shared" si="5"/>
        <v>-1039420.6331700012</v>
      </c>
      <c r="I29" s="10">
        <f t="shared" si="6"/>
        <v>94.0785354991971</v>
      </c>
      <c r="J29" s="10">
        <f t="shared" si="0"/>
        <v>36.712482745988076</v>
      </c>
      <c r="K29" s="10">
        <f t="shared" si="0"/>
        <v>33.620289969425585</v>
      </c>
      <c r="L29" s="28">
        <f t="shared" si="7"/>
        <v>-3.0921927765624915</v>
      </c>
      <c r="M29" s="10">
        <f t="shared" si="15"/>
        <v>30259831.61097</v>
      </c>
      <c r="N29" s="10">
        <f t="shared" si="14"/>
        <v>32605183.435640004</v>
      </c>
      <c r="O29" s="10">
        <f t="shared" si="8"/>
        <v>2345351.824670002</v>
      </c>
      <c r="P29" s="10">
        <f t="shared" si="9"/>
        <v>107.75071009919219</v>
      </c>
      <c r="Q29" s="10">
        <v>45015106.81404</v>
      </c>
      <c r="R29" s="10">
        <v>49508878.445199996</v>
      </c>
      <c r="S29" s="10">
        <f t="shared" si="10"/>
        <v>4493771.6311599985</v>
      </c>
      <c r="T29" s="10">
        <f t="shared" si="11"/>
        <v>109.98280788208285</v>
      </c>
      <c r="U29" s="10">
        <f t="shared" si="16"/>
        <v>2798163.359790005</v>
      </c>
      <c r="V29" s="10">
        <f t="shared" si="12"/>
        <v>-389677.07986999303</v>
      </c>
      <c r="W29" s="28">
        <f t="shared" si="13"/>
        <v>-13.926173341760768</v>
      </c>
    </row>
    <row r="30" spans="1:23" ht="12.75">
      <c r="A30" s="9" t="s">
        <v>42</v>
      </c>
      <c r="B30" s="10">
        <v>38572739.40682</v>
      </c>
      <c r="C30" s="10">
        <v>41543044.22842</v>
      </c>
      <c r="D30" s="10">
        <f t="shared" si="3"/>
        <v>2970304.8215999976</v>
      </c>
      <c r="E30" s="10">
        <f t="shared" si="4"/>
        <v>107.70052857867498</v>
      </c>
      <c r="F30" s="10">
        <v>8266475.046</v>
      </c>
      <c r="G30" s="10">
        <v>8454662.00632</v>
      </c>
      <c r="H30" s="10">
        <f t="shared" si="5"/>
        <v>188186.9603199996</v>
      </c>
      <c r="I30" s="10">
        <f t="shared" si="6"/>
        <v>102.27650793443162</v>
      </c>
      <c r="J30" s="10">
        <f t="shared" si="0"/>
        <v>21.43087365098683</v>
      </c>
      <c r="K30" s="10">
        <f t="shared" si="0"/>
        <v>20.351570674101165</v>
      </c>
      <c r="L30" s="28">
        <f t="shared" si="7"/>
        <v>-1.0793029768856641</v>
      </c>
      <c r="M30" s="10">
        <f t="shared" si="15"/>
        <v>30306264.36082</v>
      </c>
      <c r="N30" s="10">
        <f t="shared" si="14"/>
        <v>33088382.222099997</v>
      </c>
      <c r="O30" s="10">
        <f t="shared" si="8"/>
        <v>2782117.861279998</v>
      </c>
      <c r="P30" s="10">
        <f t="shared" si="9"/>
        <v>109.18000921577364</v>
      </c>
      <c r="Q30" s="10">
        <v>40582422.265410006</v>
      </c>
      <c r="R30" s="10">
        <v>43070816.19824</v>
      </c>
      <c r="S30" s="10">
        <f t="shared" si="10"/>
        <v>2488393.932829991</v>
      </c>
      <c r="T30" s="10">
        <f t="shared" si="11"/>
        <v>106.13170381145767</v>
      </c>
      <c r="U30" s="10">
        <f t="shared" si="16"/>
        <v>-2009682.8585900068</v>
      </c>
      <c r="V30" s="10">
        <f t="shared" si="12"/>
        <v>-1527771.9698200002</v>
      </c>
      <c r="W30" s="28">
        <f t="shared" si="13"/>
        <v>76.02055037140958</v>
      </c>
    </row>
    <row r="31" spans="1:23" ht="12.75">
      <c r="A31" s="9" t="s">
        <v>43</v>
      </c>
      <c r="B31" s="10">
        <v>31946358.63953</v>
      </c>
      <c r="C31" s="10">
        <v>35760242.83923</v>
      </c>
      <c r="D31" s="10">
        <f t="shared" si="3"/>
        <v>3813884.1997000016</v>
      </c>
      <c r="E31" s="10">
        <f t="shared" si="4"/>
        <v>111.93840037524888</v>
      </c>
      <c r="F31" s="10">
        <v>10470861.75027</v>
      </c>
      <c r="G31" s="10">
        <v>11661519.400969999</v>
      </c>
      <c r="H31" s="10">
        <f t="shared" si="5"/>
        <v>1190657.6506999992</v>
      </c>
      <c r="I31" s="10">
        <f t="shared" si="6"/>
        <v>111.37115243326843</v>
      </c>
      <c r="J31" s="10">
        <f t="shared" si="0"/>
        <v>32.77638577973483</v>
      </c>
      <c r="K31" s="10">
        <f t="shared" si="0"/>
        <v>32.6102914160778</v>
      </c>
      <c r="L31" s="28">
        <f t="shared" si="7"/>
        <v>-0.1660943636570309</v>
      </c>
      <c r="M31" s="10">
        <f t="shared" si="15"/>
        <v>21475496.88926</v>
      </c>
      <c r="N31" s="10">
        <f t="shared" si="14"/>
        <v>24098723.438260004</v>
      </c>
      <c r="O31" s="10">
        <f t="shared" si="8"/>
        <v>2623226.5490000024</v>
      </c>
      <c r="P31" s="10">
        <f t="shared" si="9"/>
        <v>112.21497487358205</v>
      </c>
      <c r="Q31" s="10">
        <v>30574996.88939</v>
      </c>
      <c r="R31" s="10">
        <v>33532359.274669997</v>
      </c>
      <c r="S31" s="10">
        <f t="shared" si="10"/>
        <v>2957362.385279998</v>
      </c>
      <c r="T31" s="10">
        <f t="shared" si="11"/>
        <v>109.67248629976558</v>
      </c>
      <c r="U31" s="10">
        <f t="shared" si="16"/>
        <v>1371361.7501400001</v>
      </c>
      <c r="V31" s="10">
        <f t="shared" si="12"/>
        <v>2227883.5645600036</v>
      </c>
      <c r="W31" s="28">
        <f t="shared" si="13"/>
        <v>162.45775881765422</v>
      </c>
    </row>
    <row r="32" spans="1:23" ht="12.75">
      <c r="A32" s="9" t="s">
        <v>44</v>
      </c>
      <c r="B32" s="10">
        <v>58553133.72787</v>
      </c>
      <c r="C32" s="10">
        <v>67465904.47173001</v>
      </c>
      <c r="D32" s="10">
        <f t="shared" si="3"/>
        <v>8912770.743860006</v>
      </c>
      <c r="E32" s="10">
        <f t="shared" si="4"/>
        <v>115.2216801670817</v>
      </c>
      <c r="F32" s="10">
        <v>8389792.8519</v>
      </c>
      <c r="G32" s="10">
        <v>10039404.73145</v>
      </c>
      <c r="H32" s="10">
        <f t="shared" si="5"/>
        <v>1649611.8795500007</v>
      </c>
      <c r="I32" s="10">
        <f t="shared" si="6"/>
        <v>119.66212883523602</v>
      </c>
      <c r="J32" s="10">
        <f t="shared" si="0"/>
        <v>14.32851210132011</v>
      </c>
      <c r="K32" s="10">
        <f t="shared" si="0"/>
        <v>14.880708722517424</v>
      </c>
      <c r="L32" s="28">
        <f t="shared" si="7"/>
        <v>0.5521966211973144</v>
      </c>
      <c r="M32" s="10">
        <f t="shared" si="15"/>
        <v>50163340.875970006</v>
      </c>
      <c r="N32" s="10">
        <f t="shared" si="14"/>
        <v>57426499.74028001</v>
      </c>
      <c r="O32" s="10">
        <f t="shared" si="8"/>
        <v>7263158.864310004</v>
      </c>
      <c r="P32" s="10">
        <f t="shared" si="9"/>
        <v>114.47901742084589</v>
      </c>
      <c r="Q32" s="10">
        <v>50186191.8137</v>
      </c>
      <c r="R32" s="10">
        <v>56041854.847339995</v>
      </c>
      <c r="S32" s="10">
        <f t="shared" si="10"/>
        <v>5855663.033639997</v>
      </c>
      <c r="T32" s="10">
        <f t="shared" si="11"/>
        <v>111.66787680439523</v>
      </c>
      <c r="U32" s="10">
        <f t="shared" si="16"/>
        <v>8366941.914170004</v>
      </c>
      <c r="V32" s="10">
        <f t="shared" si="12"/>
        <v>11424049.624390014</v>
      </c>
      <c r="W32" s="28">
        <f t="shared" si="13"/>
        <v>136.53793394982918</v>
      </c>
    </row>
    <row r="33" spans="1:23" ht="12.75">
      <c r="A33" s="9" t="s">
        <v>45</v>
      </c>
      <c r="B33" s="10">
        <v>41202970.63984</v>
      </c>
      <c r="C33" s="10">
        <v>45981451.68247</v>
      </c>
      <c r="D33" s="10">
        <f t="shared" si="3"/>
        <v>4778481.042630002</v>
      </c>
      <c r="E33" s="10">
        <f t="shared" si="4"/>
        <v>111.59741875021408</v>
      </c>
      <c r="F33" s="10">
        <v>7284711.3867</v>
      </c>
      <c r="G33" s="10">
        <v>8752419.12386</v>
      </c>
      <c r="H33" s="10">
        <f t="shared" si="5"/>
        <v>1467707.73716</v>
      </c>
      <c r="I33" s="10">
        <f t="shared" si="6"/>
        <v>120.1477815557615</v>
      </c>
      <c r="J33" s="10">
        <f t="shared" si="0"/>
        <v>17.680063533225592</v>
      </c>
      <c r="K33" s="10">
        <f t="shared" si="0"/>
        <v>19.034673338068572</v>
      </c>
      <c r="L33" s="28">
        <f t="shared" si="7"/>
        <v>1.3546098048429798</v>
      </c>
      <c r="M33" s="10">
        <f t="shared" si="15"/>
        <v>33918259.25314</v>
      </c>
      <c r="N33" s="10">
        <f t="shared" si="14"/>
        <v>37229032.55861</v>
      </c>
      <c r="O33" s="10">
        <f t="shared" si="8"/>
        <v>3310773.305469997</v>
      </c>
      <c r="P33" s="10">
        <f t="shared" si="9"/>
        <v>109.76103543746427</v>
      </c>
      <c r="Q33" s="10">
        <v>34081244.26443</v>
      </c>
      <c r="R33" s="10">
        <v>38061562.34869</v>
      </c>
      <c r="S33" s="10">
        <f t="shared" si="10"/>
        <v>3980318.084260002</v>
      </c>
      <c r="T33" s="10">
        <f t="shared" si="11"/>
        <v>111.67891070342813</v>
      </c>
      <c r="U33" s="10">
        <f t="shared" si="16"/>
        <v>7121726.375409998</v>
      </c>
      <c r="V33" s="10">
        <f t="shared" si="12"/>
        <v>7919889.333779998</v>
      </c>
      <c r="W33" s="28">
        <f t="shared" si="13"/>
        <v>111.2074364598717</v>
      </c>
    </row>
    <row r="34" spans="1:23" ht="12.75">
      <c r="A34" s="9" t="s">
        <v>46</v>
      </c>
      <c r="B34" s="10">
        <v>19054036.641119998</v>
      </c>
      <c r="C34" s="10">
        <v>22273696.254419997</v>
      </c>
      <c r="D34" s="10">
        <f t="shared" si="3"/>
        <v>3219659.6132999994</v>
      </c>
      <c r="E34" s="10">
        <f t="shared" si="4"/>
        <v>116.89751979563081</v>
      </c>
      <c r="F34" s="10">
        <v>4955489.77405</v>
      </c>
      <c r="G34" s="10">
        <v>6141756.956979999</v>
      </c>
      <c r="H34" s="10">
        <f t="shared" si="5"/>
        <v>1186267.1829299992</v>
      </c>
      <c r="I34" s="10">
        <f t="shared" si="6"/>
        <v>123.93844477577223</v>
      </c>
      <c r="J34" s="10">
        <f t="shared" si="0"/>
        <v>26.007558751911354</v>
      </c>
      <c r="K34" s="10">
        <f t="shared" si="0"/>
        <v>27.5740357003442</v>
      </c>
      <c r="L34" s="28">
        <f t="shared" si="7"/>
        <v>1.5664769484328467</v>
      </c>
      <c r="M34" s="10">
        <f t="shared" si="15"/>
        <v>14098546.867069997</v>
      </c>
      <c r="N34" s="10">
        <f t="shared" si="14"/>
        <v>16131939.297439998</v>
      </c>
      <c r="O34" s="10">
        <f t="shared" si="8"/>
        <v>2033392.4303700011</v>
      </c>
      <c r="P34" s="10">
        <f t="shared" si="9"/>
        <v>114.42270930147703</v>
      </c>
      <c r="Q34" s="10">
        <v>20295848.96816</v>
      </c>
      <c r="R34" s="10">
        <v>20564906.62754</v>
      </c>
      <c r="S34" s="10">
        <f t="shared" si="10"/>
        <v>269057.6593800001</v>
      </c>
      <c r="T34" s="10">
        <f t="shared" si="11"/>
        <v>101.32567826949293</v>
      </c>
      <c r="U34" s="10">
        <f t="shared" si="16"/>
        <v>-1241812.3270400017</v>
      </c>
      <c r="V34" s="10">
        <f t="shared" si="12"/>
        <v>1708789.6268799976</v>
      </c>
      <c r="W34" s="28">
        <f t="shared" si="13"/>
        <v>-137.60449865666</v>
      </c>
    </row>
    <row r="35" spans="1:23" ht="12.75">
      <c r="A35" s="9" t="s">
        <v>47</v>
      </c>
      <c r="B35" s="10">
        <v>18959519.68309</v>
      </c>
      <c r="C35" s="10">
        <v>21318915.50776</v>
      </c>
      <c r="D35" s="10">
        <f t="shared" si="3"/>
        <v>2359395.824669998</v>
      </c>
      <c r="E35" s="10">
        <f t="shared" si="4"/>
        <v>112.4443860609736</v>
      </c>
      <c r="F35" s="10">
        <v>8064695.068</v>
      </c>
      <c r="G35" s="10">
        <v>8652987.228559999</v>
      </c>
      <c r="H35" s="10">
        <f t="shared" si="5"/>
        <v>588292.1605599988</v>
      </c>
      <c r="I35" s="10">
        <f t="shared" si="6"/>
        <v>107.2946609338559</v>
      </c>
      <c r="J35" s="10">
        <f t="shared" si="0"/>
        <v>42.53638912167645</v>
      </c>
      <c r="K35" s="10">
        <f t="shared" si="0"/>
        <v>40.588308656743564</v>
      </c>
      <c r="L35" s="28">
        <f t="shared" si="7"/>
        <v>-1.948080464932886</v>
      </c>
      <c r="M35" s="10">
        <f t="shared" si="15"/>
        <v>10894824.615090001</v>
      </c>
      <c r="N35" s="10">
        <f t="shared" si="14"/>
        <v>12665928.2792</v>
      </c>
      <c r="O35" s="10">
        <f t="shared" si="8"/>
        <v>1771103.6641099993</v>
      </c>
      <c r="P35" s="10">
        <f t="shared" si="9"/>
        <v>116.25637609307553</v>
      </c>
      <c r="Q35" s="10">
        <v>17286982.49291</v>
      </c>
      <c r="R35" s="10">
        <v>19647632.10703</v>
      </c>
      <c r="S35" s="10">
        <f t="shared" si="10"/>
        <v>2360649.614119999</v>
      </c>
      <c r="T35" s="10">
        <f t="shared" si="11"/>
        <v>113.65564878131961</v>
      </c>
      <c r="U35" s="10">
        <f t="shared" si="16"/>
        <v>1672537.19018</v>
      </c>
      <c r="V35" s="10">
        <f t="shared" si="12"/>
        <v>1671283.400729999</v>
      </c>
      <c r="W35" s="28">
        <f t="shared" si="13"/>
        <v>99.92503667736882</v>
      </c>
    </row>
    <row r="36" spans="1:23" ht="12.75">
      <c r="A36" s="9" t="s">
        <v>48</v>
      </c>
      <c r="B36" s="10">
        <v>288873446.80204</v>
      </c>
      <c r="C36" s="10">
        <v>328218118.03062</v>
      </c>
      <c r="D36" s="10">
        <f t="shared" si="3"/>
        <v>39344671.22858</v>
      </c>
      <c r="E36" s="10">
        <f t="shared" si="4"/>
        <v>113.6200373084281</v>
      </c>
      <c r="F36" s="10">
        <v>27579794.07887</v>
      </c>
      <c r="G36" s="10">
        <v>31076010.67091</v>
      </c>
      <c r="H36" s="10">
        <f t="shared" si="5"/>
        <v>3496216.5920400023</v>
      </c>
      <c r="I36" s="10">
        <f t="shared" si="6"/>
        <v>112.67673203810682</v>
      </c>
      <c r="J36" s="10">
        <f t="shared" si="0"/>
        <v>9.547362135284784</v>
      </c>
      <c r="K36" s="10">
        <f t="shared" si="0"/>
        <v>9.468097269392931</v>
      </c>
      <c r="L36" s="28">
        <f t="shared" si="7"/>
        <v>-0.07926486589185266</v>
      </c>
      <c r="M36" s="10">
        <f t="shared" si="15"/>
        <v>261293652.72316998</v>
      </c>
      <c r="N36" s="10">
        <f t="shared" si="14"/>
        <v>297142107.35971</v>
      </c>
      <c r="O36" s="10">
        <f t="shared" si="8"/>
        <v>35848454.636539996</v>
      </c>
      <c r="P36" s="10">
        <f t="shared" si="9"/>
        <v>113.71960407875655</v>
      </c>
      <c r="Q36" s="10">
        <v>255030530.20648</v>
      </c>
      <c r="R36" s="10">
        <v>287870052.45671004</v>
      </c>
      <c r="S36" s="10">
        <f t="shared" si="10"/>
        <v>32839522.250230044</v>
      </c>
      <c r="T36" s="10">
        <f t="shared" si="11"/>
        <v>112.87670233977171</v>
      </c>
      <c r="U36" s="10">
        <f t="shared" si="16"/>
        <v>33842916.595559984</v>
      </c>
      <c r="V36" s="10">
        <f t="shared" si="12"/>
        <v>40348065.57390994</v>
      </c>
      <c r="W36" s="28">
        <f t="shared" si="13"/>
        <v>119.22159681474793</v>
      </c>
    </row>
    <row r="37" spans="1:23" ht="12.75">
      <c r="A37" s="9" t="s">
        <v>49</v>
      </c>
      <c r="B37" s="10">
        <v>9253781.6806</v>
      </c>
      <c r="C37" s="10">
        <v>11511507.11073</v>
      </c>
      <c r="D37" s="10">
        <f t="shared" si="3"/>
        <v>2257725.4301299993</v>
      </c>
      <c r="E37" s="10">
        <f t="shared" si="4"/>
        <v>124.39786789938199</v>
      </c>
      <c r="F37" s="10">
        <v>2174555.38264</v>
      </c>
      <c r="G37" s="10">
        <v>2427275.90191</v>
      </c>
      <c r="H37" s="10">
        <f t="shared" si="5"/>
        <v>252720.51927000005</v>
      </c>
      <c r="I37" s="10">
        <f t="shared" si="6"/>
        <v>111.6217099498835</v>
      </c>
      <c r="J37" s="10">
        <f t="shared" si="0"/>
        <v>23.499099694547855</v>
      </c>
      <c r="K37" s="10">
        <f t="shared" si="0"/>
        <v>21.085648287073635</v>
      </c>
      <c r="L37" s="28">
        <f t="shared" si="7"/>
        <v>-2.41345140747422</v>
      </c>
      <c r="M37" s="10">
        <f t="shared" si="15"/>
        <v>7079226.29796</v>
      </c>
      <c r="N37" s="10">
        <f t="shared" si="14"/>
        <v>9084231.20882</v>
      </c>
      <c r="O37" s="10">
        <f t="shared" si="8"/>
        <v>2005004.9108600002</v>
      </c>
      <c r="P37" s="10">
        <f t="shared" si="9"/>
        <v>128.32237346951004</v>
      </c>
      <c r="Q37" s="10">
        <v>7979418.96789</v>
      </c>
      <c r="R37" s="10">
        <v>7393334.5531</v>
      </c>
      <c r="S37" s="10">
        <f t="shared" si="10"/>
        <v>-586084.4147899998</v>
      </c>
      <c r="T37" s="10">
        <f t="shared" si="11"/>
        <v>92.65504898102903</v>
      </c>
      <c r="U37" s="10">
        <f t="shared" si="16"/>
        <v>1274362.7127100006</v>
      </c>
      <c r="V37" s="10">
        <f t="shared" si="12"/>
        <v>4118172.5576299997</v>
      </c>
      <c r="W37" s="28">
        <f t="shared" si="13"/>
        <v>323.15544990111056</v>
      </c>
    </row>
    <row r="38" spans="1:23" s="3" customFormat="1" ht="12.75">
      <c r="A38" s="11" t="s">
        <v>37</v>
      </c>
      <c r="B38" s="12">
        <v>619497293.82928</v>
      </c>
      <c r="C38" s="12">
        <v>702101170.4127101</v>
      </c>
      <c r="D38" s="12">
        <f>SUM(D27:D37)</f>
        <v>82603876.58343002</v>
      </c>
      <c r="E38" s="10">
        <f t="shared" si="4"/>
        <v>113.33401734054934</v>
      </c>
      <c r="F38" s="12">
        <v>109937795.74989001</v>
      </c>
      <c r="G38" s="12">
        <v>120152827.28403</v>
      </c>
      <c r="H38" s="12">
        <f>SUM(H27:H37)</f>
        <v>10215031.534139998</v>
      </c>
      <c r="I38" s="10">
        <f t="shared" si="6"/>
        <v>109.29164666661076</v>
      </c>
      <c r="J38" s="10">
        <f t="shared" si="0"/>
        <v>17.746291524590013</v>
      </c>
      <c r="K38" s="10">
        <f t="shared" si="0"/>
        <v>17.11332103511544</v>
      </c>
      <c r="L38" s="28">
        <f t="shared" si="7"/>
        <v>-0.6329704894745731</v>
      </c>
      <c r="M38" s="12">
        <f>SUM(M27:M37)</f>
        <v>509559498.07939</v>
      </c>
      <c r="N38" s="12">
        <f>SUM(N27:N37)</f>
        <v>581948343.12868</v>
      </c>
      <c r="O38" s="12">
        <f>SUM(O27:O37)</f>
        <v>72388845.04929</v>
      </c>
      <c r="P38" s="10">
        <f t="shared" si="9"/>
        <v>114.2061614634081</v>
      </c>
      <c r="Q38" s="12">
        <v>562681711.44681</v>
      </c>
      <c r="R38" s="12">
        <v>626010914.48416</v>
      </c>
      <c r="S38" s="12">
        <f>SUM(S27:S37)</f>
        <v>63329203.03735003</v>
      </c>
      <c r="T38" s="10">
        <f t="shared" si="11"/>
        <v>111.25488917606955</v>
      </c>
      <c r="U38" s="12">
        <f>SUM(U27:U37)</f>
        <v>56815582.38246998</v>
      </c>
      <c r="V38" s="12">
        <f>SUM(V27:V37)</f>
        <v>76090255.92854998</v>
      </c>
      <c r="W38" s="28">
        <f t="shared" si="13"/>
        <v>133.92497751114675</v>
      </c>
    </row>
    <row r="39" spans="1:23" s="3" customFormat="1" ht="12.75">
      <c r="A39" s="7" t="s">
        <v>50</v>
      </c>
      <c r="B39" s="12"/>
      <c r="C39" s="12"/>
      <c r="D39" s="10"/>
      <c r="E39" s="10"/>
      <c r="F39" s="12"/>
      <c r="G39" s="12"/>
      <c r="H39" s="10"/>
      <c r="I39" s="10"/>
      <c r="J39" s="10"/>
      <c r="K39" s="10"/>
      <c r="L39" s="28"/>
      <c r="M39" s="12"/>
      <c r="N39" s="10">
        <f t="shared" si="14"/>
        <v>0</v>
      </c>
      <c r="O39" s="10"/>
      <c r="P39" s="10"/>
      <c r="Q39" s="12"/>
      <c r="R39" s="12"/>
      <c r="S39" s="10"/>
      <c r="T39" s="10"/>
      <c r="U39" s="10"/>
      <c r="V39" s="10">
        <f t="shared" si="12"/>
        <v>0</v>
      </c>
      <c r="W39" s="28"/>
    </row>
    <row r="40" spans="1:23" ht="12.75">
      <c r="A40" s="9" t="s">
        <v>51</v>
      </c>
      <c r="B40" s="10">
        <v>7322096.5080200005</v>
      </c>
      <c r="C40" s="10">
        <v>7577637.86886</v>
      </c>
      <c r="D40" s="10">
        <f t="shared" si="3"/>
        <v>255541.36083999928</v>
      </c>
      <c r="E40" s="10">
        <f t="shared" si="4"/>
        <v>103.49000263189787</v>
      </c>
      <c r="F40" s="10">
        <v>4565167.39575</v>
      </c>
      <c r="G40" s="10">
        <v>4463742.74079</v>
      </c>
      <c r="H40" s="10">
        <f t="shared" si="5"/>
        <v>-101424.65495999996</v>
      </c>
      <c r="I40" s="10">
        <f t="shared" si="6"/>
        <v>97.77829275100794</v>
      </c>
      <c r="J40" s="10">
        <f t="shared" si="0"/>
        <v>62.34781787906927</v>
      </c>
      <c r="K40" s="10">
        <f t="shared" si="0"/>
        <v>58.90678359193665</v>
      </c>
      <c r="L40" s="28">
        <f t="shared" si="7"/>
        <v>-3.4410342871326165</v>
      </c>
      <c r="M40" s="10">
        <f aca="true" t="shared" si="17" ref="M40:M45">B40-F40</f>
        <v>2756929.1122700004</v>
      </c>
      <c r="N40" s="10">
        <f t="shared" si="14"/>
        <v>3113895.1280699996</v>
      </c>
      <c r="O40" s="10">
        <f t="shared" si="8"/>
        <v>356966.01579999924</v>
      </c>
      <c r="P40" s="10">
        <f t="shared" si="9"/>
        <v>112.94795771901731</v>
      </c>
      <c r="Q40" s="10">
        <v>6933016.37392</v>
      </c>
      <c r="R40" s="10">
        <v>6882159.05271</v>
      </c>
      <c r="S40" s="10">
        <f t="shared" si="10"/>
        <v>-50857.32120999973</v>
      </c>
      <c r="T40" s="10">
        <f t="shared" si="11"/>
        <v>99.26644740950981</v>
      </c>
      <c r="U40" s="10">
        <f aca="true" t="shared" si="18" ref="U40:U45">B40-Q40</f>
        <v>389080.1341000004</v>
      </c>
      <c r="V40" s="10">
        <f t="shared" si="12"/>
        <v>695478.8161499994</v>
      </c>
      <c r="W40" s="28">
        <f t="shared" si="13"/>
        <v>178.7495056150179</v>
      </c>
    </row>
    <row r="41" spans="1:23" ht="12.75">
      <c r="A41" s="9" t="s">
        <v>52</v>
      </c>
      <c r="B41" s="10">
        <v>137440159.61407</v>
      </c>
      <c r="C41" s="10">
        <v>183084519.4164</v>
      </c>
      <c r="D41" s="10">
        <f t="shared" si="3"/>
        <v>45644359.80232999</v>
      </c>
      <c r="E41" s="10">
        <f t="shared" si="4"/>
        <v>133.21035127614715</v>
      </c>
      <c r="F41" s="10">
        <v>35163298.25522</v>
      </c>
      <c r="G41" s="10">
        <v>60307731.42823</v>
      </c>
      <c r="H41" s="10">
        <f t="shared" si="5"/>
        <v>25144433.17301</v>
      </c>
      <c r="I41" s="10">
        <f t="shared" si="6"/>
        <v>171.50760713772718</v>
      </c>
      <c r="J41" s="10">
        <f t="shared" si="0"/>
        <v>25.584442243051843</v>
      </c>
      <c r="K41" s="10">
        <f t="shared" si="0"/>
        <v>32.93983107936535</v>
      </c>
      <c r="L41" s="28">
        <f t="shared" si="7"/>
        <v>7.355388836313505</v>
      </c>
      <c r="M41" s="10">
        <f t="shared" si="17"/>
        <v>102276861.35885</v>
      </c>
      <c r="N41" s="10">
        <f t="shared" si="14"/>
        <v>122776787.98816998</v>
      </c>
      <c r="O41" s="10">
        <f t="shared" si="8"/>
        <v>20499926.62931998</v>
      </c>
      <c r="P41" s="10">
        <f t="shared" si="9"/>
        <v>120.04356249982453</v>
      </c>
      <c r="Q41" s="10">
        <v>126761546.30396001</v>
      </c>
      <c r="R41" s="10">
        <v>153553373.22818</v>
      </c>
      <c r="S41" s="10">
        <f t="shared" si="10"/>
        <v>26791826.92421998</v>
      </c>
      <c r="T41" s="10">
        <f t="shared" si="11"/>
        <v>121.13561068431287</v>
      </c>
      <c r="U41" s="10">
        <f t="shared" si="18"/>
        <v>10678613.310109988</v>
      </c>
      <c r="V41" s="10">
        <f t="shared" si="12"/>
        <v>29531146.188219994</v>
      </c>
      <c r="W41" s="28">
        <f t="shared" si="13"/>
        <v>276.54476597875635</v>
      </c>
    </row>
    <row r="42" spans="1:23" ht="12.75">
      <c r="A42" s="9" t="s">
        <v>53</v>
      </c>
      <c r="B42" s="10">
        <v>22832810.15765</v>
      </c>
      <c r="C42" s="10">
        <v>27142309.42195</v>
      </c>
      <c r="D42" s="10">
        <f t="shared" si="3"/>
        <v>4309499.2643</v>
      </c>
      <c r="E42" s="10">
        <f t="shared" si="4"/>
        <v>118.87415186542918</v>
      </c>
      <c r="F42" s="10">
        <v>5661077.53378</v>
      </c>
      <c r="G42" s="10">
        <v>7582130.95053</v>
      </c>
      <c r="H42" s="10">
        <f t="shared" si="5"/>
        <v>1921053.4167499999</v>
      </c>
      <c r="I42" s="10">
        <f t="shared" si="6"/>
        <v>133.9344127559984</v>
      </c>
      <c r="J42" s="10">
        <f t="shared" si="0"/>
        <v>24.793608385007698</v>
      </c>
      <c r="K42" s="10">
        <f t="shared" si="0"/>
        <v>27.934730360115662</v>
      </c>
      <c r="L42" s="28">
        <f t="shared" si="7"/>
        <v>3.141121975107964</v>
      </c>
      <c r="M42" s="10">
        <f t="shared" si="17"/>
        <v>17171732.62387</v>
      </c>
      <c r="N42" s="10">
        <f t="shared" si="14"/>
        <v>19560178.47142</v>
      </c>
      <c r="O42" s="10">
        <f t="shared" si="8"/>
        <v>2388445.847550001</v>
      </c>
      <c r="P42" s="10">
        <f t="shared" si="9"/>
        <v>113.90917212529783</v>
      </c>
      <c r="Q42" s="10">
        <v>23538353.27984</v>
      </c>
      <c r="R42" s="10">
        <v>25058806.356080003</v>
      </c>
      <c r="S42" s="10">
        <f t="shared" si="10"/>
        <v>1520453.076240003</v>
      </c>
      <c r="T42" s="10">
        <f t="shared" si="11"/>
        <v>106.45947088211236</v>
      </c>
      <c r="U42" s="10">
        <f t="shared" si="18"/>
        <v>-705543.1221899986</v>
      </c>
      <c r="V42" s="10">
        <f t="shared" si="12"/>
        <v>2083503.0658699982</v>
      </c>
      <c r="W42" s="28">
        <f t="shared" si="13"/>
        <v>-295.3048510207039</v>
      </c>
    </row>
    <row r="43" spans="1:23" ht="12.75">
      <c r="A43" s="9" t="s">
        <v>54</v>
      </c>
      <c r="B43" s="10">
        <v>61742943.393980004</v>
      </c>
      <c r="C43" s="10">
        <v>64191067.28228</v>
      </c>
      <c r="D43" s="10">
        <f t="shared" si="3"/>
        <v>2448123.888299994</v>
      </c>
      <c r="E43" s="10">
        <f t="shared" si="4"/>
        <v>103.96502620984327</v>
      </c>
      <c r="F43" s="10">
        <v>13397257.387600001</v>
      </c>
      <c r="G43" s="10">
        <v>13412895.41638</v>
      </c>
      <c r="H43" s="10">
        <f t="shared" si="5"/>
        <v>15638.028779998422</v>
      </c>
      <c r="I43" s="10">
        <f t="shared" si="6"/>
        <v>100.1167255978412</v>
      </c>
      <c r="J43" s="10">
        <f t="shared" si="0"/>
        <v>21.69844301414734</v>
      </c>
      <c r="K43" s="10">
        <f t="shared" si="0"/>
        <v>20.89526780633953</v>
      </c>
      <c r="L43" s="28">
        <f t="shared" si="7"/>
        <v>-0.8031752078078114</v>
      </c>
      <c r="M43" s="10">
        <f t="shared" si="17"/>
        <v>48345686.00638001</v>
      </c>
      <c r="N43" s="10">
        <f t="shared" si="14"/>
        <v>50778171.865899995</v>
      </c>
      <c r="O43" s="10">
        <f t="shared" si="8"/>
        <v>2432485.8595199883</v>
      </c>
      <c r="P43" s="10">
        <f t="shared" si="9"/>
        <v>105.03144346570856</v>
      </c>
      <c r="Q43" s="10">
        <v>60467005.982080005</v>
      </c>
      <c r="R43" s="10">
        <v>64686710.602</v>
      </c>
      <c r="S43" s="10">
        <f t="shared" si="10"/>
        <v>4219704.619919993</v>
      </c>
      <c r="T43" s="10">
        <f t="shared" si="11"/>
        <v>106.97852415773743</v>
      </c>
      <c r="U43" s="10">
        <f t="shared" si="18"/>
        <v>1275937.4118999988</v>
      </c>
      <c r="V43" s="10">
        <f t="shared" si="12"/>
        <v>-495643.31972</v>
      </c>
      <c r="W43" s="28">
        <f t="shared" si="13"/>
        <v>-38.84542573149708</v>
      </c>
    </row>
    <row r="44" spans="1:23" ht="12.75">
      <c r="A44" s="9" t="s">
        <v>55</v>
      </c>
      <c r="B44" s="10">
        <v>102334587.23663001</v>
      </c>
      <c r="C44" s="10">
        <v>111353407.29614</v>
      </c>
      <c r="D44" s="10">
        <f t="shared" si="3"/>
        <v>9018820.059509993</v>
      </c>
      <c r="E44" s="10">
        <f t="shared" si="4"/>
        <v>108.81307122356942</v>
      </c>
      <c r="F44" s="10">
        <v>33433171.25073</v>
      </c>
      <c r="G44" s="10">
        <v>32435268.34291</v>
      </c>
      <c r="H44" s="10">
        <f t="shared" si="5"/>
        <v>-997902.9078200012</v>
      </c>
      <c r="I44" s="10">
        <f t="shared" si="6"/>
        <v>97.01523106995657</v>
      </c>
      <c r="J44" s="10">
        <f t="shared" si="0"/>
        <v>32.6704510699026</v>
      </c>
      <c r="K44" s="10">
        <f t="shared" si="0"/>
        <v>29.128222593718828</v>
      </c>
      <c r="L44" s="28">
        <f t="shared" si="7"/>
        <v>-3.5422284761837695</v>
      </c>
      <c r="M44" s="10">
        <f t="shared" si="17"/>
        <v>68901415.98590001</v>
      </c>
      <c r="N44" s="10">
        <f t="shared" si="14"/>
        <v>78918138.95323</v>
      </c>
      <c r="O44" s="10">
        <f t="shared" si="8"/>
        <v>10016722.967329979</v>
      </c>
      <c r="P44" s="10">
        <f t="shared" si="9"/>
        <v>114.53776068895276</v>
      </c>
      <c r="Q44" s="10">
        <v>93145501.60419</v>
      </c>
      <c r="R44" s="10">
        <v>99919582.28507</v>
      </c>
      <c r="S44" s="10">
        <f t="shared" si="10"/>
        <v>6774080.680879995</v>
      </c>
      <c r="T44" s="10">
        <f t="shared" si="11"/>
        <v>107.27257952795787</v>
      </c>
      <c r="U44" s="10">
        <f t="shared" si="18"/>
        <v>9189085.63244</v>
      </c>
      <c r="V44" s="10">
        <f t="shared" si="12"/>
        <v>11433825.011069998</v>
      </c>
      <c r="W44" s="28">
        <f t="shared" si="13"/>
        <v>124.42832147200207</v>
      </c>
    </row>
    <row r="45" spans="1:23" ht="12.75">
      <c r="A45" s="9" t="s">
        <v>56</v>
      </c>
      <c r="B45" s="10">
        <v>10430869.424940001</v>
      </c>
      <c r="C45" s="10">
        <v>10740758.22619</v>
      </c>
      <c r="D45" s="10">
        <f t="shared" si="3"/>
        <v>309888.80124999955</v>
      </c>
      <c r="E45" s="10">
        <f t="shared" si="4"/>
        <v>102.97088179925886</v>
      </c>
      <c r="F45" s="10">
        <v>6115351.95854</v>
      </c>
      <c r="G45" s="10">
        <v>5425500.819800001</v>
      </c>
      <c r="H45" s="10">
        <f t="shared" si="5"/>
        <v>-689851.1387399994</v>
      </c>
      <c r="I45" s="10">
        <f t="shared" si="6"/>
        <v>88.71935510144053</v>
      </c>
      <c r="J45" s="10">
        <f t="shared" si="0"/>
        <v>58.62744234836567</v>
      </c>
      <c r="K45" s="10">
        <f t="shared" si="0"/>
        <v>50.51320126143975</v>
      </c>
      <c r="L45" s="28">
        <f t="shared" si="7"/>
        <v>-8.114241086925922</v>
      </c>
      <c r="M45" s="10">
        <f t="shared" si="17"/>
        <v>4315517.466400001</v>
      </c>
      <c r="N45" s="10">
        <f t="shared" si="14"/>
        <v>5315257.40639</v>
      </c>
      <c r="O45" s="10">
        <f t="shared" si="8"/>
        <v>999739.9399899989</v>
      </c>
      <c r="P45" s="10">
        <f t="shared" si="9"/>
        <v>123.16616599918389</v>
      </c>
      <c r="Q45" s="10">
        <v>9879880.57843</v>
      </c>
      <c r="R45" s="10">
        <v>10277829.18296</v>
      </c>
      <c r="S45" s="10">
        <f t="shared" si="10"/>
        <v>397948.6045299992</v>
      </c>
      <c r="T45" s="10">
        <f t="shared" si="11"/>
        <v>104.02786856957371</v>
      </c>
      <c r="U45" s="10">
        <f t="shared" si="18"/>
        <v>550988.8465100005</v>
      </c>
      <c r="V45" s="10">
        <f t="shared" si="12"/>
        <v>462929.0432300009</v>
      </c>
      <c r="W45" s="28">
        <f t="shared" si="13"/>
        <v>84.01786100793579</v>
      </c>
    </row>
    <row r="46" spans="1:23" s="3" customFormat="1" ht="12.75">
      <c r="A46" s="11" t="s">
        <v>37</v>
      </c>
      <c r="B46" s="12">
        <v>342103466.33529</v>
      </c>
      <c r="C46" s="12">
        <v>404089699.5118201</v>
      </c>
      <c r="D46" s="12">
        <f>SUM(D40:D45)</f>
        <v>61986233.17652998</v>
      </c>
      <c r="E46" s="10">
        <f t="shared" si="4"/>
        <v>118.1191479409853</v>
      </c>
      <c r="F46" s="12">
        <v>98335323.78162</v>
      </c>
      <c r="G46" s="12">
        <v>123627269.69864</v>
      </c>
      <c r="H46" s="12">
        <f>SUM(H40:H45)</f>
        <v>25291945.917019997</v>
      </c>
      <c r="I46" s="10">
        <f t="shared" si="6"/>
        <v>125.72010234408499</v>
      </c>
      <c r="J46" s="10">
        <f t="shared" si="0"/>
        <v>28.744322539322987</v>
      </c>
      <c r="K46" s="10">
        <f t="shared" si="0"/>
        <v>30.59401658789963</v>
      </c>
      <c r="L46" s="28">
        <f t="shared" si="7"/>
        <v>1.8496940485766444</v>
      </c>
      <c r="M46" s="12">
        <f>SUM(M40:M45)</f>
        <v>243768142.55367002</v>
      </c>
      <c r="N46" s="12">
        <f>SUM(N40:N45)</f>
        <v>280462429.81318</v>
      </c>
      <c r="O46" s="12">
        <f>SUM(O40:O45)</f>
        <v>36694287.25950995</v>
      </c>
      <c r="P46" s="10">
        <f t="shared" si="9"/>
        <v>115.05294616232761</v>
      </c>
      <c r="Q46" s="12">
        <v>320725304.12242</v>
      </c>
      <c r="R46" s="12">
        <v>360378460.70699996</v>
      </c>
      <c r="S46" s="12">
        <f>SUM(S40:S45)</f>
        <v>39653156.584579974</v>
      </c>
      <c r="T46" s="10">
        <f t="shared" si="11"/>
        <v>112.3635884275113</v>
      </c>
      <c r="U46" s="12">
        <f>SUM(U40:U45)</f>
        <v>21378162.21286999</v>
      </c>
      <c r="V46" s="12">
        <f>SUM(V40:V45)</f>
        <v>43711238.80481999</v>
      </c>
      <c r="W46" s="28">
        <f t="shared" si="13"/>
        <v>204.46677487789452</v>
      </c>
    </row>
    <row r="47" spans="1:23" s="3" customFormat="1" ht="12.75">
      <c r="A47" s="7" t="s">
        <v>57</v>
      </c>
      <c r="B47" s="12"/>
      <c r="C47" s="12"/>
      <c r="D47" s="10"/>
      <c r="E47" s="10"/>
      <c r="F47" s="12"/>
      <c r="G47" s="12"/>
      <c r="H47" s="10"/>
      <c r="I47" s="10"/>
      <c r="J47" s="10"/>
      <c r="K47" s="10"/>
      <c r="L47" s="28"/>
      <c r="M47" s="12"/>
      <c r="N47" s="10">
        <f t="shared" si="14"/>
        <v>0</v>
      </c>
      <c r="O47" s="10"/>
      <c r="P47" s="10"/>
      <c r="Q47" s="12"/>
      <c r="R47" s="12"/>
      <c r="S47" s="10"/>
      <c r="T47" s="10"/>
      <c r="U47" s="10"/>
      <c r="V47" s="10">
        <f t="shared" si="12"/>
        <v>0</v>
      </c>
      <c r="W47" s="28"/>
    </row>
    <row r="48" spans="1:23" ht="12.75">
      <c r="A48" s="9" t="s">
        <v>58</v>
      </c>
      <c r="B48" s="10">
        <v>100393683.01929</v>
      </c>
      <c r="C48" s="10">
        <v>113760080.17388001</v>
      </c>
      <c r="D48" s="10">
        <f t="shared" si="3"/>
        <v>13366397.15459001</v>
      </c>
      <c r="E48" s="10">
        <f t="shared" si="4"/>
        <v>113.31398226721272</v>
      </c>
      <c r="F48" s="10">
        <v>21774888.038310003</v>
      </c>
      <c r="G48" s="10">
        <v>23399534.58013</v>
      </c>
      <c r="H48" s="10">
        <f t="shared" si="5"/>
        <v>1624646.5418199971</v>
      </c>
      <c r="I48" s="10">
        <f t="shared" si="6"/>
        <v>107.46110170101288</v>
      </c>
      <c r="J48" s="10">
        <f t="shared" si="0"/>
        <v>21.689500159214298</v>
      </c>
      <c r="K48" s="10">
        <f t="shared" si="0"/>
        <v>20.569196632390096</v>
      </c>
      <c r="L48" s="28">
        <f t="shared" si="7"/>
        <v>-1.1203035268242019</v>
      </c>
      <c r="M48" s="10">
        <f aca="true" t="shared" si="19" ref="M48:M61">B48-F48</f>
        <v>78618794.98098</v>
      </c>
      <c r="N48" s="10">
        <f t="shared" si="14"/>
        <v>90360545.59375001</v>
      </c>
      <c r="O48" s="10">
        <f t="shared" si="8"/>
        <v>11741750.612770021</v>
      </c>
      <c r="P48" s="10">
        <f t="shared" si="9"/>
        <v>114.93504271543549</v>
      </c>
      <c r="Q48" s="10">
        <v>88825463.00886999</v>
      </c>
      <c r="R48" s="10">
        <v>98655042.65799001</v>
      </c>
      <c r="S48" s="10">
        <f t="shared" si="10"/>
        <v>9829579.649120018</v>
      </c>
      <c r="T48" s="10">
        <f t="shared" si="11"/>
        <v>111.06617327526732</v>
      </c>
      <c r="U48" s="10">
        <f aca="true" t="shared" si="20" ref="U48:U61">B48-Q48</f>
        <v>11568220.01042001</v>
      </c>
      <c r="V48" s="10">
        <f t="shared" si="12"/>
        <v>15105037.515890002</v>
      </c>
      <c r="W48" s="28">
        <f t="shared" si="13"/>
        <v>130.57356708537895</v>
      </c>
    </row>
    <row r="49" spans="1:23" ht="12.75">
      <c r="A49" s="9" t="s">
        <v>59</v>
      </c>
      <c r="B49" s="10">
        <v>16083915.05409</v>
      </c>
      <c r="C49" s="10">
        <v>17584186.86086</v>
      </c>
      <c r="D49" s="10">
        <f t="shared" si="3"/>
        <v>1500271.8067700006</v>
      </c>
      <c r="E49" s="10">
        <f t="shared" si="4"/>
        <v>109.32777748281191</v>
      </c>
      <c r="F49" s="10">
        <v>7685445.254819999</v>
      </c>
      <c r="G49" s="10">
        <v>8003597.42545</v>
      </c>
      <c r="H49" s="10">
        <f t="shared" si="5"/>
        <v>318152.17063000053</v>
      </c>
      <c r="I49" s="10">
        <f t="shared" si="6"/>
        <v>104.13967128879706</v>
      </c>
      <c r="J49" s="10">
        <f t="shared" si="0"/>
        <v>47.78342355685133</v>
      </c>
      <c r="K49" s="10">
        <f t="shared" si="0"/>
        <v>45.51588019838958</v>
      </c>
      <c r="L49" s="28">
        <f t="shared" si="7"/>
        <v>-2.267543358461751</v>
      </c>
      <c r="M49" s="10">
        <f t="shared" si="19"/>
        <v>8398469.79927</v>
      </c>
      <c r="N49" s="10">
        <f t="shared" si="14"/>
        <v>9580589.43541</v>
      </c>
      <c r="O49" s="10">
        <f t="shared" si="8"/>
        <v>1182119.63614</v>
      </c>
      <c r="P49" s="10">
        <f t="shared" si="9"/>
        <v>114.07541688418942</v>
      </c>
      <c r="Q49" s="10">
        <v>16321085.56259</v>
      </c>
      <c r="R49" s="10">
        <v>17625542.31471</v>
      </c>
      <c r="S49" s="10">
        <f t="shared" si="10"/>
        <v>1304456.7521199994</v>
      </c>
      <c r="T49" s="10">
        <f t="shared" si="11"/>
        <v>107.99246316746223</v>
      </c>
      <c r="U49" s="10">
        <f t="shared" si="20"/>
        <v>-237170.5084999986</v>
      </c>
      <c r="V49" s="10">
        <f t="shared" si="12"/>
        <v>-41355.45384999737</v>
      </c>
      <c r="W49" s="28">
        <f t="shared" si="13"/>
        <v>17.437013611663954</v>
      </c>
    </row>
    <row r="50" spans="1:23" ht="12.75">
      <c r="A50" s="9" t="s">
        <v>60</v>
      </c>
      <c r="B50" s="10">
        <v>25488171.76777</v>
      </c>
      <c r="C50" s="10">
        <v>27435317.789189998</v>
      </c>
      <c r="D50" s="10">
        <f t="shared" si="3"/>
        <v>1947146.0214199983</v>
      </c>
      <c r="E50" s="10">
        <f t="shared" si="4"/>
        <v>107.63941030828339</v>
      </c>
      <c r="F50" s="10">
        <v>14233990.78643</v>
      </c>
      <c r="G50" s="10">
        <v>14329142.476459999</v>
      </c>
      <c r="H50" s="10">
        <f t="shared" si="5"/>
        <v>95151.69002999924</v>
      </c>
      <c r="I50" s="10">
        <f t="shared" si="6"/>
        <v>100.66848216679129</v>
      </c>
      <c r="J50" s="10">
        <f t="shared" si="0"/>
        <v>55.84547576075659</v>
      </c>
      <c r="K50" s="10">
        <f t="shared" si="0"/>
        <v>52.22881902285067</v>
      </c>
      <c r="L50" s="28">
        <f t="shared" si="7"/>
        <v>-3.6166567379059202</v>
      </c>
      <c r="M50" s="10">
        <f t="shared" si="19"/>
        <v>11254180.98134</v>
      </c>
      <c r="N50" s="10">
        <f t="shared" si="14"/>
        <v>13106175.31273</v>
      </c>
      <c r="O50" s="10">
        <f t="shared" si="8"/>
        <v>1851994.331389999</v>
      </c>
      <c r="P50" s="10">
        <f t="shared" si="9"/>
        <v>116.45605606006069</v>
      </c>
      <c r="Q50" s="10">
        <v>26976498.68854</v>
      </c>
      <c r="R50" s="10">
        <v>28964564.135959998</v>
      </c>
      <c r="S50" s="10">
        <f t="shared" si="10"/>
        <v>1988065.4474199973</v>
      </c>
      <c r="T50" s="10">
        <f t="shared" si="11"/>
        <v>107.36962001768062</v>
      </c>
      <c r="U50" s="10">
        <f t="shared" si="20"/>
        <v>-1488326.9207700007</v>
      </c>
      <c r="V50" s="10">
        <f t="shared" si="12"/>
        <v>-1529246.3467699997</v>
      </c>
      <c r="W50" s="28">
        <f t="shared" si="13"/>
        <v>102.74935737766732</v>
      </c>
    </row>
    <row r="51" spans="1:23" ht="12.75">
      <c r="A51" s="9" t="s">
        <v>61</v>
      </c>
      <c r="B51" s="10">
        <v>139820632.46925</v>
      </c>
      <c r="C51" s="10">
        <v>153716392.53634</v>
      </c>
      <c r="D51" s="10">
        <f t="shared" si="3"/>
        <v>13895760.067090005</v>
      </c>
      <c r="E51" s="10">
        <f t="shared" si="4"/>
        <v>109.93827579069635</v>
      </c>
      <c r="F51" s="10">
        <v>50088052.09718</v>
      </c>
      <c r="G51" s="10">
        <v>43751029.794190004</v>
      </c>
      <c r="H51" s="10">
        <f t="shared" si="5"/>
        <v>-6337022.302989997</v>
      </c>
      <c r="I51" s="10">
        <f t="shared" si="6"/>
        <v>87.34823568164516</v>
      </c>
      <c r="J51" s="10">
        <f t="shared" si="0"/>
        <v>35.82307647492268</v>
      </c>
      <c r="K51" s="10">
        <f t="shared" si="0"/>
        <v>28.462175746055745</v>
      </c>
      <c r="L51" s="28">
        <f t="shared" si="7"/>
        <v>-7.360900728866934</v>
      </c>
      <c r="M51" s="10">
        <f t="shared" si="19"/>
        <v>89732580.37206998</v>
      </c>
      <c r="N51" s="10">
        <f t="shared" si="14"/>
        <v>109965362.74215</v>
      </c>
      <c r="O51" s="10">
        <f t="shared" si="8"/>
        <v>20232782.37008001</v>
      </c>
      <c r="P51" s="10">
        <f t="shared" si="9"/>
        <v>122.54786643400442</v>
      </c>
      <c r="Q51" s="10">
        <v>144372249.18892002</v>
      </c>
      <c r="R51" s="10">
        <v>154268649.91702</v>
      </c>
      <c r="S51" s="10">
        <f t="shared" si="10"/>
        <v>9896400.728099972</v>
      </c>
      <c r="T51" s="10">
        <f t="shared" si="11"/>
        <v>106.85478046071715</v>
      </c>
      <c r="U51" s="10">
        <f t="shared" si="20"/>
        <v>-4551616.7196700275</v>
      </c>
      <c r="V51" s="10">
        <f t="shared" si="12"/>
        <v>-552257.3806799948</v>
      </c>
      <c r="W51" s="28">
        <f t="shared" si="13"/>
        <v>12.133213640186097</v>
      </c>
    </row>
    <row r="52" spans="1:23" ht="12.75">
      <c r="A52" s="9" t="s">
        <v>62</v>
      </c>
      <c r="B52" s="10">
        <v>35777261.94798</v>
      </c>
      <c r="C52" s="10">
        <v>42325266.90664</v>
      </c>
      <c r="D52" s="10">
        <f t="shared" si="3"/>
        <v>6548004.958659999</v>
      </c>
      <c r="E52" s="10">
        <f t="shared" si="4"/>
        <v>118.302141086651</v>
      </c>
      <c r="F52" s="10">
        <v>10239360.82126</v>
      </c>
      <c r="G52" s="10">
        <v>11891583.207139999</v>
      </c>
      <c r="H52" s="10">
        <f t="shared" si="5"/>
        <v>1652222.385879999</v>
      </c>
      <c r="I52" s="10">
        <f t="shared" si="6"/>
        <v>116.13599144244911</v>
      </c>
      <c r="J52" s="10">
        <f t="shared" si="0"/>
        <v>28.619744116103657</v>
      </c>
      <c r="K52" s="10">
        <f t="shared" si="0"/>
        <v>28.095707543605457</v>
      </c>
      <c r="L52" s="28">
        <f t="shared" si="7"/>
        <v>-0.5240365724982006</v>
      </c>
      <c r="M52" s="10">
        <f t="shared" si="19"/>
        <v>25537901.126720004</v>
      </c>
      <c r="N52" s="10">
        <f t="shared" si="14"/>
        <v>30433683.699500002</v>
      </c>
      <c r="O52" s="10">
        <f t="shared" si="8"/>
        <v>4895782.572779998</v>
      </c>
      <c r="P52" s="10">
        <f t="shared" si="9"/>
        <v>119.1706536433317</v>
      </c>
      <c r="Q52" s="10">
        <v>38165984.90104</v>
      </c>
      <c r="R52" s="10">
        <v>39946099.400800005</v>
      </c>
      <c r="S52" s="10">
        <f t="shared" si="10"/>
        <v>1780114.499760002</v>
      </c>
      <c r="T52" s="10">
        <f t="shared" si="11"/>
        <v>104.66413877272036</v>
      </c>
      <c r="U52" s="10">
        <f t="shared" si="20"/>
        <v>-2388722.953060001</v>
      </c>
      <c r="V52" s="10">
        <f t="shared" si="12"/>
        <v>2379167.505839996</v>
      </c>
      <c r="W52" s="28">
        <f t="shared" si="13"/>
        <v>-99.59997674875756</v>
      </c>
    </row>
    <row r="53" spans="1:23" ht="12.75">
      <c r="A53" s="9" t="s">
        <v>63</v>
      </c>
      <c r="B53" s="10">
        <v>29571908.02093</v>
      </c>
      <c r="C53" s="10">
        <v>30547683.20095</v>
      </c>
      <c r="D53" s="10">
        <f t="shared" si="3"/>
        <v>975775.1800200008</v>
      </c>
      <c r="E53" s="10">
        <f t="shared" si="4"/>
        <v>103.29966933256176</v>
      </c>
      <c r="F53" s="10">
        <v>11247193.50889</v>
      </c>
      <c r="G53" s="10">
        <v>12099567.57399</v>
      </c>
      <c r="H53" s="10">
        <f t="shared" si="5"/>
        <v>852374.0651000012</v>
      </c>
      <c r="I53" s="10">
        <f t="shared" si="6"/>
        <v>107.57854894579938</v>
      </c>
      <c r="J53" s="10">
        <f t="shared" si="0"/>
        <v>38.03337106597794</v>
      </c>
      <c r="K53" s="10">
        <f t="shared" si="0"/>
        <v>39.608789623737216</v>
      </c>
      <c r="L53" s="28">
        <f t="shared" si="7"/>
        <v>1.5754185577592779</v>
      </c>
      <c r="M53" s="10">
        <f t="shared" si="19"/>
        <v>18324714.51204</v>
      </c>
      <c r="N53" s="10">
        <f t="shared" si="14"/>
        <v>18448115.626960002</v>
      </c>
      <c r="O53" s="10">
        <f t="shared" si="8"/>
        <v>123401.11492000148</v>
      </c>
      <c r="P53" s="10">
        <f t="shared" si="9"/>
        <v>100.6734135739955</v>
      </c>
      <c r="Q53" s="10">
        <v>28344707.94885</v>
      </c>
      <c r="R53" s="10">
        <v>27165044.6679</v>
      </c>
      <c r="S53" s="10">
        <f t="shared" si="10"/>
        <v>-1179663.2809499986</v>
      </c>
      <c r="T53" s="10">
        <f t="shared" si="11"/>
        <v>95.83815334037385</v>
      </c>
      <c r="U53" s="10">
        <f t="shared" si="20"/>
        <v>1227200.0720800012</v>
      </c>
      <c r="V53" s="10">
        <f t="shared" si="12"/>
        <v>3382638.5330500007</v>
      </c>
      <c r="W53" s="28">
        <f t="shared" si="13"/>
        <v>275.63871694667614</v>
      </c>
    </row>
    <row r="54" spans="1:23" ht="12.75">
      <c r="A54" s="9" t="s">
        <v>64</v>
      </c>
      <c r="B54" s="10">
        <v>91216631.55935</v>
      </c>
      <c r="C54" s="10">
        <v>98395037.48223</v>
      </c>
      <c r="D54" s="10">
        <f t="shared" si="3"/>
        <v>7178405.922879994</v>
      </c>
      <c r="E54" s="10">
        <f t="shared" si="4"/>
        <v>107.86962399308658</v>
      </c>
      <c r="F54" s="10">
        <v>19977594.766790003</v>
      </c>
      <c r="G54" s="10">
        <v>16423977.434719998</v>
      </c>
      <c r="H54" s="10">
        <f t="shared" si="5"/>
        <v>-3553617.332070004</v>
      </c>
      <c r="I54" s="10">
        <f t="shared" si="6"/>
        <v>82.21198610967221</v>
      </c>
      <c r="J54" s="10">
        <f t="shared" si="0"/>
        <v>21.90126342671578</v>
      </c>
      <c r="K54" s="10">
        <f t="shared" si="0"/>
        <v>16.691875784575156</v>
      </c>
      <c r="L54" s="28">
        <f t="shared" si="7"/>
        <v>-5.209387642140623</v>
      </c>
      <c r="M54" s="10">
        <f t="shared" si="19"/>
        <v>71239036.79256</v>
      </c>
      <c r="N54" s="10">
        <f t="shared" si="14"/>
        <v>81971060.04751</v>
      </c>
      <c r="O54" s="10">
        <f t="shared" si="8"/>
        <v>10732023.254950002</v>
      </c>
      <c r="P54" s="10">
        <f t="shared" si="9"/>
        <v>115.06480679434287</v>
      </c>
      <c r="Q54" s="10">
        <v>87718035.48291</v>
      </c>
      <c r="R54" s="10">
        <v>95144035.98386</v>
      </c>
      <c r="S54" s="10">
        <f t="shared" si="10"/>
        <v>7426000.500949994</v>
      </c>
      <c r="T54" s="10">
        <f t="shared" si="11"/>
        <v>108.46576243992239</v>
      </c>
      <c r="U54" s="10">
        <f t="shared" si="20"/>
        <v>3498596.0764399916</v>
      </c>
      <c r="V54" s="10">
        <f t="shared" si="12"/>
        <v>3251001.498369992</v>
      </c>
      <c r="W54" s="28">
        <f t="shared" si="13"/>
        <v>92.92303047678655</v>
      </c>
    </row>
    <row r="55" spans="1:23" ht="12.75">
      <c r="A55" s="9" t="s">
        <v>65</v>
      </c>
      <c r="B55" s="10">
        <v>38577292.48757</v>
      </c>
      <c r="C55" s="10">
        <v>39434207.83396</v>
      </c>
      <c r="D55" s="10">
        <f t="shared" si="3"/>
        <v>856915.346389994</v>
      </c>
      <c r="E55" s="10">
        <f t="shared" si="4"/>
        <v>102.22129468175119</v>
      </c>
      <c r="F55" s="10">
        <v>17212208.6853</v>
      </c>
      <c r="G55" s="10">
        <v>14798275.81095</v>
      </c>
      <c r="H55" s="10">
        <f t="shared" si="5"/>
        <v>-2413932.87435</v>
      </c>
      <c r="I55" s="10">
        <f t="shared" si="6"/>
        <v>85.97546126423852</v>
      </c>
      <c r="J55" s="10">
        <f t="shared" si="0"/>
        <v>44.617461660498726</v>
      </c>
      <c r="K55" s="10">
        <f t="shared" si="0"/>
        <v>37.52649444172682</v>
      </c>
      <c r="L55" s="28">
        <f t="shared" si="7"/>
        <v>-7.090967218771908</v>
      </c>
      <c r="M55" s="10">
        <f t="shared" si="19"/>
        <v>21365083.802270003</v>
      </c>
      <c r="N55" s="10">
        <f t="shared" si="14"/>
        <v>24635932.023009997</v>
      </c>
      <c r="O55" s="10">
        <f t="shared" si="8"/>
        <v>3270848.220739994</v>
      </c>
      <c r="P55" s="10">
        <f t="shared" si="9"/>
        <v>115.30931613005176</v>
      </c>
      <c r="Q55" s="10">
        <v>35272208.67336</v>
      </c>
      <c r="R55" s="10">
        <v>35033994.20657</v>
      </c>
      <c r="S55" s="10">
        <f t="shared" si="10"/>
        <v>-238214.4667899981</v>
      </c>
      <c r="T55" s="10">
        <f t="shared" si="11"/>
        <v>99.32463977803036</v>
      </c>
      <c r="U55" s="10">
        <f t="shared" si="20"/>
        <v>3305083.814210005</v>
      </c>
      <c r="V55" s="10">
        <f t="shared" si="12"/>
        <v>4400213.627389997</v>
      </c>
      <c r="W55" s="28">
        <f t="shared" si="13"/>
        <v>133.1347062507628</v>
      </c>
    </row>
    <row r="56" spans="1:23" ht="12.75">
      <c r="A56" s="9" t="s">
        <v>66</v>
      </c>
      <c r="B56" s="10">
        <v>98750277.05875</v>
      </c>
      <c r="C56" s="10">
        <v>108309290.62852</v>
      </c>
      <c r="D56" s="10">
        <f t="shared" si="3"/>
        <v>9559013.569769993</v>
      </c>
      <c r="E56" s="10">
        <f t="shared" si="4"/>
        <v>109.67998658280523</v>
      </c>
      <c r="F56" s="10">
        <v>21511722.58109</v>
      </c>
      <c r="G56" s="10">
        <v>14325566.55765</v>
      </c>
      <c r="H56" s="10">
        <f t="shared" si="5"/>
        <v>-7186156.02344</v>
      </c>
      <c r="I56" s="10">
        <f t="shared" si="6"/>
        <v>66.59423253367432</v>
      </c>
      <c r="J56" s="10">
        <f t="shared" si="0"/>
        <v>21.783961748575067</v>
      </c>
      <c r="K56" s="10">
        <f t="shared" si="0"/>
        <v>13.226535299528397</v>
      </c>
      <c r="L56" s="28">
        <f t="shared" si="7"/>
        <v>-8.55742644904667</v>
      </c>
      <c r="M56" s="10">
        <f t="shared" si="19"/>
        <v>77238554.47766</v>
      </c>
      <c r="N56" s="10">
        <f t="shared" si="14"/>
        <v>93983724.07087</v>
      </c>
      <c r="O56" s="10">
        <f t="shared" si="8"/>
        <v>16745169.593209997</v>
      </c>
      <c r="P56" s="10">
        <f t="shared" si="9"/>
        <v>121.67980706844179</v>
      </c>
      <c r="Q56" s="10">
        <v>89404861.96577</v>
      </c>
      <c r="R56" s="10">
        <v>99381627.69622</v>
      </c>
      <c r="S56" s="10">
        <f t="shared" si="10"/>
        <v>9976765.73044999</v>
      </c>
      <c r="T56" s="10">
        <f t="shared" si="11"/>
        <v>111.15908633052835</v>
      </c>
      <c r="U56" s="10">
        <f t="shared" si="20"/>
        <v>9345415.092979997</v>
      </c>
      <c r="V56" s="10">
        <f t="shared" si="12"/>
        <v>8927662.932300001</v>
      </c>
      <c r="W56" s="28">
        <f t="shared" si="13"/>
        <v>95.52987046028807</v>
      </c>
    </row>
    <row r="57" spans="1:23" ht="12.75">
      <c r="A57" s="9" t="s">
        <v>67</v>
      </c>
      <c r="B57" s="10">
        <v>56036891.99943</v>
      </c>
      <c r="C57" s="10">
        <v>64735765.664790004</v>
      </c>
      <c r="D57" s="10">
        <f t="shared" si="3"/>
        <v>8698873.665360004</v>
      </c>
      <c r="E57" s="10">
        <f t="shared" si="4"/>
        <v>115.52347632957319</v>
      </c>
      <c r="F57" s="10">
        <v>13000665.17852</v>
      </c>
      <c r="G57" s="10">
        <v>12867735.151700001</v>
      </c>
      <c r="H57" s="10">
        <f t="shared" si="5"/>
        <v>-132930.0268199984</v>
      </c>
      <c r="I57" s="10">
        <f t="shared" si="6"/>
        <v>98.97751365030439</v>
      </c>
      <c r="J57" s="10">
        <f t="shared" si="0"/>
        <v>23.20018957984365</v>
      </c>
      <c r="K57" s="10">
        <f t="shared" si="0"/>
        <v>19.877319777649287</v>
      </c>
      <c r="L57" s="28">
        <f t="shared" si="7"/>
        <v>-3.3228698021943615</v>
      </c>
      <c r="M57" s="10">
        <f t="shared" si="19"/>
        <v>43036226.82091</v>
      </c>
      <c r="N57" s="10">
        <f t="shared" si="14"/>
        <v>51868030.51309</v>
      </c>
      <c r="O57" s="10">
        <f t="shared" si="8"/>
        <v>8831803.69218</v>
      </c>
      <c r="P57" s="10">
        <f t="shared" si="9"/>
        <v>120.52178907071122</v>
      </c>
      <c r="Q57" s="10">
        <v>53520207.43995</v>
      </c>
      <c r="R57" s="10">
        <v>56883344.535019994</v>
      </c>
      <c r="S57" s="10">
        <f t="shared" si="10"/>
        <v>3363137.095069997</v>
      </c>
      <c r="T57" s="10">
        <f t="shared" si="11"/>
        <v>106.28386408786523</v>
      </c>
      <c r="U57" s="10">
        <f t="shared" si="20"/>
        <v>2516684.559480004</v>
      </c>
      <c r="V57" s="10">
        <f t="shared" si="12"/>
        <v>7852421.129770011</v>
      </c>
      <c r="W57" s="28">
        <f t="shared" si="13"/>
        <v>312.0145152951737</v>
      </c>
    </row>
    <row r="58" spans="1:23" ht="12.75">
      <c r="A58" s="9" t="s">
        <v>68</v>
      </c>
      <c r="B58" s="10">
        <v>35218319.12704</v>
      </c>
      <c r="C58" s="10">
        <v>37840477.35274</v>
      </c>
      <c r="D58" s="10">
        <f t="shared" si="3"/>
        <v>2622158.2256999984</v>
      </c>
      <c r="E58" s="10">
        <f t="shared" si="4"/>
        <v>107.44543831362682</v>
      </c>
      <c r="F58" s="10">
        <v>15242376.851440001</v>
      </c>
      <c r="G58" s="10">
        <v>14564142.81887</v>
      </c>
      <c r="H58" s="10">
        <f t="shared" si="5"/>
        <v>-678234.0325700007</v>
      </c>
      <c r="I58" s="10">
        <f t="shared" si="6"/>
        <v>95.5503394307829</v>
      </c>
      <c r="J58" s="10">
        <f t="shared" si="0"/>
        <v>43.2796829299476</v>
      </c>
      <c r="K58" s="10">
        <f t="shared" si="0"/>
        <v>38.48826399071687</v>
      </c>
      <c r="L58" s="28">
        <f t="shared" si="7"/>
        <v>-4.791418939230731</v>
      </c>
      <c r="M58" s="10">
        <f t="shared" si="19"/>
        <v>19975942.275599997</v>
      </c>
      <c r="N58" s="10">
        <f t="shared" si="14"/>
        <v>23276334.533869997</v>
      </c>
      <c r="O58" s="10">
        <f t="shared" si="8"/>
        <v>3300392.258269999</v>
      </c>
      <c r="P58" s="10">
        <f t="shared" si="9"/>
        <v>116.5218351792162</v>
      </c>
      <c r="Q58" s="10">
        <v>32119055.54191</v>
      </c>
      <c r="R58" s="10">
        <v>37390437.00732</v>
      </c>
      <c r="S58" s="10">
        <f t="shared" si="10"/>
        <v>5271381.465410002</v>
      </c>
      <c r="T58" s="10">
        <f t="shared" si="11"/>
        <v>116.41200644437298</v>
      </c>
      <c r="U58" s="10">
        <f t="shared" si="20"/>
        <v>3099263.5851299986</v>
      </c>
      <c r="V58" s="10">
        <f t="shared" si="12"/>
        <v>450040.3454199955</v>
      </c>
      <c r="W58" s="28">
        <f t="shared" si="13"/>
        <v>14.520879978690763</v>
      </c>
    </row>
    <row r="59" spans="1:23" ht="12.75">
      <c r="A59" s="9" t="s">
        <v>69</v>
      </c>
      <c r="B59" s="10">
        <v>79842623.96542</v>
      </c>
      <c r="C59" s="10">
        <v>89033420.59566</v>
      </c>
      <c r="D59" s="10">
        <f t="shared" si="3"/>
        <v>9190796.630240008</v>
      </c>
      <c r="E59" s="10">
        <f t="shared" si="4"/>
        <v>111.5111405083838</v>
      </c>
      <c r="F59" s="10">
        <v>13659487.73609</v>
      </c>
      <c r="G59" s="10">
        <v>11094033.213040002</v>
      </c>
      <c r="H59" s="10">
        <f t="shared" si="5"/>
        <v>-2565454.523049999</v>
      </c>
      <c r="I59" s="10">
        <f t="shared" si="6"/>
        <v>81.21851585786953</v>
      </c>
      <c r="J59" s="10">
        <f t="shared" si="0"/>
        <v>17.108014563757266</v>
      </c>
      <c r="K59" s="10">
        <f t="shared" si="0"/>
        <v>12.46052677614499</v>
      </c>
      <c r="L59" s="28">
        <f t="shared" si="7"/>
        <v>-4.647487787612276</v>
      </c>
      <c r="M59" s="10">
        <f t="shared" si="19"/>
        <v>66183136.22932999</v>
      </c>
      <c r="N59" s="10">
        <f t="shared" si="14"/>
        <v>77939387.38262</v>
      </c>
      <c r="O59" s="10">
        <f t="shared" si="8"/>
        <v>11756251.153290018</v>
      </c>
      <c r="P59" s="10">
        <f t="shared" si="9"/>
        <v>117.7632125388462</v>
      </c>
      <c r="Q59" s="10">
        <v>77759496.30824001</v>
      </c>
      <c r="R59" s="10">
        <v>79672702.87514</v>
      </c>
      <c r="S59" s="10">
        <f t="shared" si="10"/>
        <v>1913206.566899985</v>
      </c>
      <c r="T59" s="10">
        <f t="shared" si="11"/>
        <v>102.46041532897281</v>
      </c>
      <c r="U59" s="10">
        <f t="shared" si="20"/>
        <v>2083127.6571799815</v>
      </c>
      <c r="V59" s="10">
        <f t="shared" si="12"/>
        <v>9360717.720520005</v>
      </c>
      <c r="W59" s="28">
        <f t="shared" si="13"/>
        <v>449.35881333321674</v>
      </c>
    </row>
    <row r="60" spans="1:23" ht="12.75">
      <c r="A60" s="9" t="s">
        <v>70</v>
      </c>
      <c r="B60" s="10">
        <v>54708401.944400005</v>
      </c>
      <c r="C60" s="10">
        <v>62448862.03725</v>
      </c>
      <c r="D60" s="10">
        <f t="shared" si="3"/>
        <v>7740460.092849992</v>
      </c>
      <c r="E60" s="10">
        <f t="shared" si="4"/>
        <v>114.1485764850463</v>
      </c>
      <c r="F60" s="10">
        <v>16101310.330370001</v>
      </c>
      <c r="G60" s="10">
        <v>16981692.28842</v>
      </c>
      <c r="H60" s="10">
        <f t="shared" si="5"/>
        <v>880381.9580499977</v>
      </c>
      <c r="I60" s="10">
        <f t="shared" si="6"/>
        <v>105.46776591461278</v>
      </c>
      <c r="J60" s="10">
        <f t="shared" si="0"/>
        <v>29.43114724267347</v>
      </c>
      <c r="K60" s="10">
        <f t="shared" si="0"/>
        <v>27.19295714034088</v>
      </c>
      <c r="L60" s="28">
        <f t="shared" si="7"/>
        <v>-2.2381901023325916</v>
      </c>
      <c r="M60" s="10">
        <f t="shared" si="19"/>
        <v>38607091.61403</v>
      </c>
      <c r="N60" s="10">
        <f t="shared" si="14"/>
        <v>45467169.74883</v>
      </c>
      <c r="O60" s="10">
        <f t="shared" si="8"/>
        <v>6860078.1347999945</v>
      </c>
      <c r="P60" s="10">
        <f t="shared" si="9"/>
        <v>117.76895862393066</v>
      </c>
      <c r="Q60" s="10">
        <v>56939073.34517</v>
      </c>
      <c r="R60" s="10">
        <v>59468210.80144</v>
      </c>
      <c r="S60" s="10">
        <f t="shared" si="10"/>
        <v>2529137.456270002</v>
      </c>
      <c r="T60" s="10">
        <f t="shared" si="11"/>
        <v>104.44183107957892</v>
      </c>
      <c r="U60" s="10">
        <f t="shared" si="20"/>
        <v>-2230671.4007699937</v>
      </c>
      <c r="V60" s="10">
        <f t="shared" si="12"/>
        <v>2980651.2358099967</v>
      </c>
      <c r="W60" s="28">
        <f t="shared" si="13"/>
        <v>-133.62126016324598</v>
      </c>
    </row>
    <row r="61" spans="1:23" ht="12.75">
      <c r="A61" s="9" t="s">
        <v>71</v>
      </c>
      <c r="B61" s="10">
        <v>29835348.13713</v>
      </c>
      <c r="C61" s="10">
        <v>32695063.049599998</v>
      </c>
      <c r="D61" s="10">
        <f t="shared" si="3"/>
        <v>2859714.912469998</v>
      </c>
      <c r="E61" s="10">
        <f t="shared" si="4"/>
        <v>109.58498925276857</v>
      </c>
      <c r="F61" s="10">
        <v>10307167.98191</v>
      </c>
      <c r="G61" s="10">
        <v>10265970.81981</v>
      </c>
      <c r="H61" s="10">
        <f t="shared" si="5"/>
        <v>-41197.16210000031</v>
      </c>
      <c r="I61" s="10">
        <f t="shared" si="6"/>
        <v>99.60030570790828</v>
      </c>
      <c r="J61" s="10">
        <f t="shared" si="0"/>
        <v>34.546833288272445</v>
      </c>
      <c r="K61" s="10">
        <f t="shared" si="0"/>
        <v>31.399146728165118</v>
      </c>
      <c r="L61" s="28">
        <f t="shared" si="7"/>
        <v>-3.147686560107328</v>
      </c>
      <c r="M61" s="10">
        <f t="shared" si="19"/>
        <v>19528180.155220002</v>
      </c>
      <c r="N61" s="10">
        <f t="shared" si="14"/>
        <v>22429092.22979</v>
      </c>
      <c r="O61" s="10">
        <f t="shared" si="8"/>
        <v>2900912.0745699964</v>
      </c>
      <c r="P61" s="10">
        <f t="shared" si="9"/>
        <v>114.85500467279624</v>
      </c>
      <c r="Q61" s="10">
        <v>27659397.898450002</v>
      </c>
      <c r="R61" s="10">
        <v>30912491.94343</v>
      </c>
      <c r="S61" s="10">
        <f t="shared" si="10"/>
        <v>3253094.044979997</v>
      </c>
      <c r="T61" s="10">
        <f t="shared" si="11"/>
        <v>111.7612612426473</v>
      </c>
      <c r="U61" s="10">
        <f t="shared" si="20"/>
        <v>2175950.2386799976</v>
      </c>
      <c r="V61" s="10">
        <f t="shared" si="12"/>
        <v>1782571.1061699986</v>
      </c>
      <c r="W61" s="28">
        <f t="shared" si="13"/>
        <v>81.92150144257731</v>
      </c>
    </row>
    <row r="62" spans="1:23" s="3" customFormat="1" ht="12.75">
      <c r="A62" s="11" t="s">
        <v>37</v>
      </c>
      <c r="B62" s="12">
        <v>831321358.5583999</v>
      </c>
      <c r="C62" s="12">
        <v>918261052.1126101</v>
      </c>
      <c r="D62" s="12">
        <f>SUM(D48:D61)</f>
        <v>86939693.55420999</v>
      </c>
      <c r="E62" s="10">
        <f t="shared" si="4"/>
        <v>110.45801273588987</v>
      </c>
      <c r="F62" s="12">
        <v>242281464.61840004</v>
      </c>
      <c r="G62" s="12">
        <v>224795849.15252</v>
      </c>
      <c r="H62" s="12">
        <f>SUM(H48:H61)</f>
        <v>-17485615.465880007</v>
      </c>
      <c r="I62" s="10">
        <f t="shared" si="6"/>
        <v>92.78293306777702</v>
      </c>
      <c r="J62" s="10">
        <f t="shared" si="0"/>
        <v>29.144140484799042</v>
      </c>
      <c r="K62" s="10">
        <f t="shared" si="0"/>
        <v>24.48060370581332</v>
      </c>
      <c r="L62" s="28">
        <f t="shared" si="7"/>
        <v>-4.663536778985723</v>
      </c>
      <c r="M62" s="12">
        <f>SUM(M48:M61)</f>
        <v>589039893.94</v>
      </c>
      <c r="N62" s="12">
        <f>SUM(N48:N61)</f>
        <v>693465202.9600899</v>
      </c>
      <c r="O62" s="12">
        <f>SUM(O48:O61)</f>
        <v>104425309.02009004</v>
      </c>
      <c r="P62" s="10">
        <f t="shared" si="9"/>
        <v>117.7280537522857</v>
      </c>
      <c r="Q62" s="12">
        <v>803398325.9545702</v>
      </c>
      <c r="R62" s="12">
        <v>860511788.1433799</v>
      </c>
      <c r="S62" s="12">
        <f>SUM(S48:S61)</f>
        <v>57113462.18880995</v>
      </c>
      <c r="T62" s="10">
        <f t="shared" si="11"/>
        <v>107.10898446557621</v>
      </c>
      <c r="U62" s="12">
        <f>SUM(U48:U61)</f>
        <v>27923032.603829965</v>
      </c>
      <c r="V62" s="12">
        <f>SUM(V48:V61)</f>
        <v>57749263.96923</v>
      </c>
      <c r="W62" s="28">
        <f t="shared" si="13"/>
        <v>206.81587415153837</v>
      </c>
    </row>
    <row r="63" spans="1:23" s="3" customFormat="1" ht="12.75">
      <c r="A63" s="7" t="s">
        <v>72</v>
      </c>
      <c r="B63" s="12"/>
      <c r="C63" s="12"/>
      <c r="D63" s="10"/>
      <c r="E63" s="10"/>
      <c r="F63" s="12"/>
      <c r="G63" s="12"/>
      <c r="H63" s="10"/>
      <c r="I63" s="10"/>
      <c r="J63" s="10"/>
      <c r="K63" s="10"/>
      <c r="L63" s="28"/>
      <c r="M63" s="12"/>
      <c r="N63" s="10">
        <f t="shared" si="14"/>
        <v>0</v>
      </c>
      <c r="O63" s="10"/>
      <c r="P63" s="10"/>
      <c r="Q63" s="12"/>
      <c r="R63" s="12"/>
      <c r="S63" s="10"/>
      <c r="T63" s="10"/>
      <c r="U63" s="10"/>
      <c r="V63" s="10">
        <f t="shared" si="12"/>
        <v>0</v>
      </c>
      <c r="W63" s="28"/>
    </row>
    <row r="64" spans="1:23" ht="12.75">
      <c r="A64" s="9" t="s">
        <v>73</v>
      </c>
      <c r="B64" s="10">
        <v>24739325.153979998</v>
      </c>
      <c r="C64" s="10">
        <v>26282818.20772</v>
      </c>
      <c r="D64" s="10">
        <f t="shared" si="3"/>
        <v>1543493.0537400022</v>
      </c>
      <c r="E64" s="10">
        <f t="shared" si="4"/>
        <v>106.23902650590973</v>
      </c>
      <c r="F64" s="10">
        <v>12264272.210350001</v>
      </c>
      <c r="G64" s="10">
        <v>12214765.84666</v>
      </c>
      <c r="H64" s="10">
        <f t="shared" si="5"/>
        <v>-49506.36369000189</v>
      </c>
      <c r="I64" s="10">
        <f t="shared" si="6"/>
        <v>99.59633671822596</v>
      </c>
      <c r="J64" s="10">
        <f t="shared" si="0"/>
        <v>49.573996598597425</v>
      </c>
      <c r="K64" s="10">
        <f t="shared" si="0"/>
        <v>46.47433829250541</v>
      </c>
      <c r="L64" s="28">
        <f t="shared" si="7"/>
        <v>-3.0996583060920173</v>
      </c>
      <c r="M64" s="10">
        <f aca="true" t="shared" si="21" ref="M64:M69">B64-F64</f>
        <v>12475052.943629997</v>
      </c>
      <c r="N64" s="10">
        <f t="shared" si="14"/>
        <v>14068052.361060001</v>
      </c>
      <c r="O64" s="10">
        <f t="shared" si="8"/>
        <v>1592999.417430004</v>
      </c>
      <c r="P64" s="10">
        <f t="shared" si="9"/>
        <v>112.76948021485889</v>
      </c>
      <c r="Q64" s="10">
        <v>22498471.51548</v>
      </c>
      <c r="R64" s="10">
        <v>25037373.659330003</v>
      </c>
      <c r="S64" s="10">
        <f t="shared" si="10"/>
        <v>2538902.1438500024</v>
      </c>
      <c r="T64" s="10">
        <f t="shared" si="11"/>
        <v>111.28477613291695</v>
      </c>
      <c r="U64" s="10">
        <f aca="true" t="shared" si="22" ref="U64:U69">B64-Q64</f>
        <v>2240853.6384999976</v>
      </c>
      <c r="V64" s="10">
        <f t="shared" si="12"/>
        <v>1245444.5483899973</v>
      </c>
      <c r="W64" s="28">
        <f t="shared" si="13"/>
        <v>55.579022520350065</v>
      </c>
    </row>
    <row r="65" spans="1:23" ht="12.75">
      <c r="A65" s="9" t="s">
        <v>74</v>
      </c>
      <c r="B65" s="10">
        <v>132556629.81757</v>
      </c>
      <c r="C65" s="10">
        <v>151199305.04341</v>
      </c>
      <c r="D65" s="10">
        <f t="shared" si="3"/>
        <v>18642675.225840002</v>
      </c>
      <c r="E65" s="10">
        <f t="shared" si="4"/>
        <v>114.06393271426471</v>
      </c>
      <c r="F65" s="10">
        <v>22155836.46118</v>
      </c>
      <c r="G65" s="10">
        <v>18410702.555490002</v>
      </c>
      <c r="H65" s="10">
        <f t="shared" si="5"/>
        <v>-3745133.9056899995</v>
      </c>
      <c r="I65" s="10">
        <f t="shared" si="6"/>
        <v>83.09640029952389</v>
      </c>
      <c r="J65" s="10">
        <f t="shared" si="0"/>
        <v>16.714242427309593</v>
      </c>
      <c r="K65" s="10">
        <f t="shared" si="0"/>
        <v>12.176446545309323</v>
      </c>
      <c r="L65" s="28">
        <f t="shared" si="7"/>
        <v>-4.537795882000269</v>
      </c>
      <c r="M65" s="10">
        <f t="shared" si="21"/>
        <v>110400793.35639</v>
      </c>
      <c r="N65" s="10">
        <f t="shared" si="14"/>
        <v>132788602.48792</v>
      </c>
      <c r="O65" s="10">
        <f t="shared" si="8"/>
        <v>22387809.13153</v>
      </c>
      <c r="P65" s="10">
        <f t="shared" si="9"/>
        <v>120.2786668926</v>
      </c>
      <c r="Q65" s="10">
        <v>113720107.26888001</v>
      </c>
      <c r="R65" s="10">
        <v>139757654.93739003</v>
      </c>
      <c r="S65" s="10">
        <f t="shared" si="10"/>
        <v>26037547.66851002</v>
      </c>
      <c r="T65" s="10">
        <f t="shared" si="11"/>
        <v>122.8961687548771</v>
      </c>
      <c r="U65" s="10">
        <f t="shared" si="22"/>
        <v>18836522.54868999</v>
      </c>
      <c r="V65" s="10">
        <f t="shared" si="12"/>
        <v>11441650.106019974</v>
      </c>
      <c r="W65" s="28">
        <f t="shared" si="13"/>
        <v>60.74183850254089</v>
      </c>
    </row>
    <row r="66" spans="1:23" ht="12.75">
      <c r="A66" s="9" t="s">
        <v>75</v>
      </c>
      <c r="B66" s="10">
        <v>118995941.58617</v>
      </c>
      <c r="C66" s="10">
        <v>152439455.35781</v>
      </c>
      <c r="D66" s="10">
        <f t="shared" si="3"/>
        <v>33443513.771639988</v>
      </c>
      <c r="E66" s="10">
        <f t="shared" si="4"/>
        <v>128.1047515787941</v>
      </c>
      <c r="F66" s="10">
        <v>33409395.24399</v>
      </c>
      <c r="G66" s="10">
        <v>28247169.06639</v>
      </c>
      <c r="H66" s="10">
        <f t="shared" si="5"/>
        <v>-5162226.1776</v>
      </c>
      <c r="I66" s="10">
        <f t="shared" si="6"/>
        <v>84.54857940438588</v>
      </c>
      <c r="J66" s="10">
        <f t="shared" si="0"/>
        <v>28.076079569316104</v>
      </c>
      <c r="K66" s="10">
        <f t="shared" si="0"/>
        <v>18.530090520257687</v>
      </c>
      <c r="L66" s="28">
        <f t="shared" si="7"/>
        <v>-9.545989049058416</v>
      </c>
      <c r="M66" s="10">
        <f t="shared" si="21"/>
        <v>85586546.34218</v>
      </c>
      <c r="N66" s="10">
        <f t="shared" si="14"/>
        <v>124192286.29141998</v>
      </c>
      <c r="O66" s="10">
        <f t="shared" si="8"/>
        <v>38605739.949239984</v>
      </c>
      <c r="P66" s="10">
        <f t="shared" si="9"/>
        <v>145.10725294942034</v>
      </c>
      <c r="Q66" s="10">
        <v>91923247.39387</v>
      </c>
      <c r="R66" s="10">
        <v>110240541.84127</v>
      </c>
      <c r="S66" s="10">
        <f t="shared" si="10"/>
        <v>18317294.447400004</v>
      </c>
      <c r="T66" s="10">
        <f t="shared" si="11"/>
        <v>119.92672687999652</v>
      </c>
      <c r="U66" s="10">
        <f t="shared" si="22"/>
        <v>27072694.192300007</v>
      </c>
      <c r="V66" s="10">
        <f t="shared" si="12"/>
        <v>42198913.51653999</v>
      </c>
      <c r="W66" s="28">
        <f t="shared" si="13"/>
        <v>155.87260439170538</v>
      </c>
    </row>
    <row r="67" spans="1:23" ht="12.75">
      <c r="A67" s="9" t="s">
        <v>76</v>
      </c>
      <c r="B67" s="10">
        <v>91284966.5618</v>
      </c>
      <c r="C67" s="10">
        <v>99158362.04943</v>
      </c>
      <c r="D67" s="10">
        <f t="shared" si="3"/>
        <v>7873395.487629995</v>
      </c>
      <c r="E67" s="10">
        <f t="shared" si="4"/>
        <v>108.62507352982345</v>
      </c>
      <c r="F67" s="10">
        <v>21882955.346330002</v>
      </c>
      <c r="G67" s="10">
        <v>20156839.35954</v>
      </c>
      <c r="H67" s="10">
        <f t="shared" si="5"/>
        <v>-1726115.9867900014</v>
      </c>
      <c r="I67" s="10">
        <f t="shared" si="6"/>
        <v>92.11205269365279</v>
      </c>
      <c r="J67" s="10">
        <f t="shared" si="0"/>
        <v>23.972134920502185</v>
      </c>
      <c r="K67" s="10">
        <f t="shared" si="0"/>
        <v>20.32792690695305</v>
      </c>
      <c r="L67" s="28">
        <f t="shared" si="7"/>
        <v>-3.644208013549136</v>
      </c>
      <c r="M67" s="10">
        <f t="shared" si="21"/>
        <v>69402011.21547</v>
      </c>
      <c r="N67" s="10">
        <f t="shared" si="14"/>
        <v>79001522.68989</v>
      </c>
      <c r="O67" s="10">
        <f t="shared" si="8"/>
        <v>9599511.474419996</v>
      </c>
      <c r="P67" s="10">
        <f t="shared" si="9"/>
        <v>113.8317482538319</v>
      </c>
      <c r="Q67" s="10">
        <v>76841448.2975</v>
      </c>
      <c r="R67" s="10">
        <v>90023307.99425</v>
      </c>
      <c r="S67" s="10">
        <f t="shared" si="10"/>
        <v>13181859.69675</v>
      </c>
      <c r="T67" s="10">
        <f t="shared" si="11"/>
        <v>117.15462161217343</v>
      </c>
      <c r="U67" s="10">
        <f t="shared" si="22"/>
        <v>14443518.264300004</v>
      </c>
      <c r="V67" s="10">
        <f t="shared" si="12"/>
        <v>9135054.055179998</v>
      </c>
      <c r="W67" s="28">
        <f t="shared" si="13"/>
        <v>63.246737311636046</v>
      </c>
    </row>
    <row r="68" spans="1:23" ht="12.75">
      <c r="A68" s="9" t="s">
        <v>77</v>
      </c>
      <c r="B68" s="10">
        <v>135840567.5125</v>
      </c>
      <c r="C68" s="10">
        <v>175191633.47216</v>
      </c>
      <c r="D68" s="10">
        <f t="shared" si="3"/>
        <v>39351065.95966002</v>
      </c>
      <c r="E68" s="10">
        <f t="shared" si="4"/>
        <v>128.96856710793628</v>
      </c>
      <c r="F68" s="10">
        <v>7331474.2134300005</v>
      </c>
      <c r="G68" s="10">
        <v>15231286.574879998</v>
      </c>
      <c r="H68" s="10">
        <f t="shared" si="5"/>
        <v>7899812.361449998</v>
      </c>
      <c r="I68" s="10">
        <f t="shared" si="6"/>
        <v>207.75203092140595</v>
      </c>
      <c r="J68" s="10">
        <f t="shared" si="0"/>
        <v>5.3971168905455</v>
      </c>
      <c r="K68" s="10">
        <f t="shared" si="0"/>
        <v>8.694071898873199</v>
      </c>
      <c r="L68" s="28">
        <f t="shared" si="7"/>
        <v>3.296955008327699</v>
      </c>
      <c r="M68" s="10">
        <f t="shared" si="21"/>
        <v>128509093.29906999</v>
      </c>
      <c r="N68" s="10">
        <f t="shared" si="14"/>
        <v>159960346.89728</v>
      </c>
      <c r="O68" s="10">
        <f t="shared" si="8"/>
        <v>31451253.59821002</v>
      </c>
      <c r="P68" s="10">
        <f t="shared" si="9"/>
        <v>124.4739518354672</v>
      </c>
      <c r="Q68" s="10">
        <v>127424077.46199</v>
      </c>
      <c r="R68" s="10">
        <v>141311906.45343</v>
      </c>
      <c r="S68" s="10">
        <f t="shared" si="10"/>
        <v>13887828.991439998</v>
      </c>
      <c r="T68" s="10">
        <f t="shared" si="11"/>
        <v>110.89890487579372</v>
      </c>
      <c r="U68" s="10">
        <f t="shared" si="22"/>
        <v>8416490.05050999</v>
      </c>
      <c r="V68" s="10">
        <f t="shared" si="12"/>
        <v>33879727.018730015</v>
      </c>
      <c r="W68" s="28">
        <f t="shared" si="13"/>
        <v>402.5398570592631</v>
      </c>
    </row>
    <row r="69" spans="1:23" ht="12.75">
      <c r="A69" s="9" t="s">
        <v>78</v>
      </c>
      <c r="B69" s="10">
        <v>85729319.90934</v>
      </c>
      <c r="C69" s="10">
        <v>117203956.10489999</v>
      </c>
      <c r="D69" s="10">
        <f t="shared" si="3"/>
        <v>31474636.195559993</v>
      </c>
      <c r="E69" s="10">
        <f t="shared" si="4"/>
        <v>136.71396930343653</v>
      </c>
      <c r="F69" s="10">
        <v>4756988.69187</v>
      </c>
      <c r="G69" s="10">
        <v>13627136.78107</v>
      </c>
      <c r="H69" s="10">
        <f t="shared" si="5"/>
        <v>8870148.0892</v>
      </c>
      <c r="I69" s="10">
        <f t="shared" si="6"/>
        <v>286.4656122550733</v>
      </c>
      <c r="J69" s="10">
        <f t="shared" si="0"/>
        <v>5.548846878641502</v>
      </c>
      <c r="K69" s="10">
        <f t="shared" si="0"/>
        <v>11.62685734675494</v>
      </c>
      <c r="L69" s="28">
        <f t="shared" si="7"/>
        <v>6.078010468113439</v>
      </c>
      <c r="M69" s="10">
        <f t="shared" si="21"/>
        <v>80972331.21746999</v>
      </c>
      <c r="N69" s="10">
        <f t="shared" si="14"/>
        <v>103576819.32383</v>
      </c>
      <c r="O69" s="10">
        <f t="shared" si="8"/>
        <v>22604488.106360003</v>
      </c>
      <c r="P69" s="10">
        <f t="shared" si="9"/>
        <v>127.91631137017706</v>
      </c>
      <c r="Q69" s="10">
        <v>63500406.21546</v>
      </c>
      <c r="R69" s="10">
        <v>93301913.03987</v>
      </c>
      <c r="S69" s="10">
        <f t="shared" si="10"/>
        <v>29801506.82440999</v>
      </c>
      <c r="T69" s="10">
        <f t="shared" si="11"/>
        <v>146.93120658676108</v>
      </c>
      <c r="U69" s="10">
        <f t="shared" si="22"/>
        <v>22228913.69387999</v>
      </c>
      <c r="V69" s="10">
        <f t="shared" si="12"/>
        <v>23902043.065029994</v>
      </c>
      <c r="W69" s="28">
        <f t="shared" si="13"/>
        <v>107.526815723841</v>
      </c>
    </row>
    <row r="70" spans="1:23" s="3" customFormat="1" ht="12.75">
      <c r="A70" s="11" t="s">
        <v>37</v>
      </c>
      <c r="B70" s="12">
        <v>589146750.54136</v>
      </c>
      <c r="C70" s="12">
        <v>721475530.23543</v>
      </c>
      <c r="D70" s="12">
        <f>SUM(D64:D69)</f>
        <v>132328779.69407001</v>
      </c>
      <c r="E70" s="10">
        <f t="shared" si="4"/>
        <v>122.46108963046551</v>
      </c>
      <c r="F70" s="12">
        <v>101800922.16715</v>
      </c>
      <c r="G70" s="12">
        <v>107887900.18403</v>
      </c>
      <c r="H70" s="12">
        <f>SUM(H64:H69)</f>
        <v>6086978.016879994</v>
      </c>
      <c r="I70" s="10">
        <f t="shared" si="6"/>
        <v>105.97929555774121</v>
      </c>
      <c r="J70" s="10">
        <f t="shared" si="0"/>
        <v>17.279382780878674</v>
      </c>
      <c r="K70" s="10">
        <f t="shared" si="0"/>
        <v>14.953785078313647</v>
      </c>
      <c r="L70" s="28">
        <f t="shared" si="7"/>
        <v>-2.3255977025650267</v>
      </c>
      <c r="M70" s="12">
        <f>SUM(M64:M69)</f>
        <v>487345828.37421</v>
      </c>
      <c r="N70" s="12">
        <f>SUM(N64:N69)</f>
        <v>613587630.0514</v>
      </c>
      <c r="O70" s="12">
        <f>SUM(O64:O69)</f>
        <v>126241801.67719</v>
      </c>
      <c r="P70" s="10">
        <f t="shared" si="9"/>
        <v>125.90394629996808</v>
      </c>
      <c r="Q70" s="12">
        <v>495907758.15318</v>
      </c>
      <c r="R70" s="12">
        <v>599672697.9255401</v>
      </c>
      <c r="S70" s="12">
        <f>SUM(S64:S69)</f>
        <v>103764939.77236001</v>
      </c>
      <c r="T70" s="10">
        <f t="shared" si="11"/>
        <v>120.92424207251631</v>
      </c>
      <c r="U70" s="12">
        <f>SUM(U64:U69)</f>
        <v>93238992.38817999</v>
      </c>
      <c r="V70" s="12">
        <f>SUM(V64:V69)</f>
        <v>121802832.30988997</v>
      </c>
      <c r="W70" s="28">
        <f t="shared" si="13"/>
        <v>130.6350800132961</v>
      </c>
    </row>
    <row r="71" spans="1:23" s="3" customFormat="1" ht="12.75">
      <c r="A71" s="7" t="s">
        <v>79</v>
      </c>
      <c r="B71" s="12"/>
      <c r="C71" s="12"/>
      <c r="D71" s="10"/>
      <c r="E71" s="10"/>
      <c r="F71" s="12"/>
      <c r="G71" s="12"/>
      <c r="H71" s="10"/>
      <c r="I71" s="10"/>
      <c r="J71" s="10"/>
      <c r="K71" s="10"/>
      <c r="L71" s="28"/>
      <c r="M71" s="12"/>
      <c r="N71" s="10">
        <f t="shared" si="14"/>
        <v>0</v>
      </c>
      <c r="O71" s="10"/>
      <c r="P71" s="10"/>
      <c r="Q71" s="12"/>
      <c r="R71" s="12"/>
      <c r="S71" s="10"/>
      <c r="T71" s="10"/>
      <c r="U71" s="10"/>
      <c r="V71" s="10">
        <f t="shared" si="12"/>
        <v>0</v>
      </c>
      <c r="W71" s="28"/>
    </row>
    <row r="72" spans="1:23" ht="12.75">
      <c r="A72" s="9" t="s">
        <v>80</v>
      </c>
      <c r="B72" s="10">
        <v>33196347.85084</v>
      </c>
      <c r="C72" s="10">
        <v>35941329.76132</v>
      </c>
      <c r="D72" s="10">
        <f aca="true" t="shared" si="23" ref="D72:D103">C72-B72</f>
        <v>2744981.910480004</v>
      </c>
      <c r="E72" s="10">
        <f aca="true" t="shared" si="24" ref="E72:E105">C72/B72*100</f>
        <v>108.26892742181742</v>
      </c>
      <c r="F72" s="10">
        <v>18745544.537869997</v>
      </c>
      <c r="G72" s="10">
        <v>17848967.888720002</v>
      </c>
      <c r="H72" s="10">
        <f aca="true" t="shared" si="25" ref="H72:H103">G72-F72</f>
        <v>-896576.6491499953</v>
      </c>
      <c r="I72" s="10">
        <f aca="true" t="shared" si="26" ref="I72:I105">G72/F72*100</f>
        <v>95.21712134134744</v>
      </c>
      <c r="J72" s="10">
        <f aca="true" t="shared" si="27" ref="J72:K105">F72/B72*100</f>
        <v>56.46869535799151</v>
      </c>
      <c r="K72" s="10">
        <f t="shared" si="27"/>
        <v>49.66140097556722</v>
      </c>
      <c r="L72" s="28">
        <f aca="true" t="shared" si="28" ref="L72:L105">K72-J72</f>
        <v>-6.807294382424288</v>
      </c>
      <c r="M72" s="10">
        <f aca="true" t="shared" si="29" ref="M72:M83">B72-F72</f>
        <v>14450803.312970001</v>
      </c>
      <c r="N72" s="10">
        <f t="shared" si="14"/>
        <v>18092361.8726</v>
      </c>
      <c r="O72" s="10">
        <f aca="true" t="shared" si="30" ref="O72:O103">N72-M72</f>
        <v>3641558.559629999</v>
      </c>
      <c r="P72" s="10">
        <f aca="true" t="shared" si="31" ref="P72:P105">N72/M72*100</f>
        <v>125.1996963820108</v>
      </c>
      <c r="Q72" s="10">
        <v>31380761.34406</v>
      </c>
      <c r="R72" s="10">
        <v>32652818.7271</v>
      </c>
      <c r="S72" s="10">
        <f aca="true" t="shared" si="32" ref="S72:S103">R72-Q72</f>
        <v>1272057.3830399998</v>
      </c>
      <c r="T72" s="10">
        <f aca="true" t="shared" si="33" ref="T72:T105">R72/Q72*100</f>
        <v>104.05362180060933</v>
      </c>
      <c r="U72" s="10">
        <f aca="true" t="shared" si="34" ref="U72:U83">B72-Q72</f>
        <v>1815586.5067799985</v>
      </c>
      <c r="V72" s="10">
        <f aca="true" t="shared" si="35" ref="V72:V103">C72-R72</f>
        <v>3288511.0342200026</v>
      </c>
      <c r="W72" s="28">
        <f aca="true" t="shared" si="36" ref="W72:W105">V72/U72*100</f>
        <v>181.1266509163633</v>
      </c>
    </row>
    <row r="73" spans="1:23" ht="12.75">
      <c r="A73" s="9" t="s">
        <v>81</v>
      </c>
      <c r="B73" s="10">
        <v>13429326.56626</v>
      </c>
      <c r="C73" s="10">
        <v>13495563.80957</v>
      </c>
      <c r="D73" s="10">
        <f t="shared" si="23"/>
        <v>66237.24330999888</v>
      </c>
      <c r="E73" s="10">
        <f t="shared" si="24"/>
        <v>100.49322833116901</v>
      </c>
      <c r="F73" s="10">
        <v>10586771.05127</v>
      </c>
      <c r="G73" s="10">
        <v>10311119.3904</v>
      </c>
      <c r="H73" s="10">
        <f t="shared" si="25"/>
        <v>-275651.6608700007</v>
      </c>
      <c r="I73" s="10">
        <f t="shared" si="26"/>
        <v>97.39626313315868</v>
      </c>
      <c r="J73" s="10">
        <f t="shared" si="27"/>
        <v>78.83322368426373</v>
      </c>
      <c r="K73" s="10">
        <f t="shared" si="27"/>
        <v>76.40376894137731</v>
      </c>
      <c r="L73" s="28">
        <f t="shared" si="28"/>
        <v>-2.4294547428864206</v>
      </c>
      <c r="M73" s="10">
        <f t="shared" si="29"/>
        <v>2842555.51499</v>
      </c>
      <c r="N73" s="10">
        <f t="shared" si="14"/>
        <v>3184444.4191699997</v>
      </c>
      <c r="O73" s="10">
        <f t="shared" si="30"/>
        <v>341888.9041799996</v>
      </c>
      <c r="P73" s="10">
        <f t="shared" si="31"/>
        <v>112.02751898343143</v>
      </c>
      <c r="Q73" s="10">
        <v>11866458.735399999</v>
      </c>
      <c r="R73" s="10">
        <v>12700039.071950002</v>
      </c>
      <c r="S73" s="10">
        <f t="shared" si="32"/>
        <v>833580.3365500029</v>
      </c>
      <c r="T73" s="10">
        <f t="shared" si="33"/>
        <v>107.02467648636629</v>
      </c>
      <c r="U73" s="10">
        <f t="shared" si="34"/>
        <v>1562867.830860002</v>
      </c>
      <c r="V73" s="10">
        <f t="shared" si="35"/>
        <v>795524.7376199979</v>
      </c>
      <c r="W73" s="28">
        <f t="shared" si="36"/>
        <v>50.901600372837876</v>
      </c>
    </row>
    <row r="74" spans="1:23" ht="12.75">
      <c r="A74" s="9" t="s">
        <v>82</v>
      </c>
      <c r="B74" s="10">
        <v>62405881.78558</v>
      </c>
      <c r="C74" s="10">
        <v>66559724.26394</v>
      </c>
      <c r="D74" s="10">
        <f t="shared" si="23"/>
        <v>4153842.4783599973</v>
      </c>
      <c r="E74" s="10">
        <f t="shared" si="24"/>
        <v>106.65617143690423</v>
      </c>
      <c r="F74" s="10">
        <v>30769045.37457</v>
      </c>
      <c r="G74" s="10">
        <v>30140484.2407</v>
      </c>
      <c r="H74" s="10">
        <f t="shared" si="25"/>
        <v>-628561.1338700019</v>
      </c>
      <c r="I74" s="10">
        <f t="shared" si="26"/>
        <v>97.9571640061687</v>
      </c>
      <c r="J74" s="10">
        <f t="shared" si="27"/>
        <v>49.30472015488729</v>
      </c>
      <c r="K74" s="10">
        <f t="shared" si="27"/>
        <v>45.283367042175655</v>
      </c>
      <c r="L74" s="28">
        <f t="shared" si="28"/>
        <v>-4.021353112711637</v>
      </c>
      <c r="M74" s="10">
        <f t="shared" si="29"/>
        <v>31636836.41101</v>
      </c>
      <c r="N74" s="10">
        <f t="shared" si="14"/>
        <v>36419240.02324</v>
      </c>
      <c r="O74" s="10">
        <f t="shared" si="30"/>
        <v>4782403.612229999</v>
      </c>
      <c r="P74" s="10">
        <f t="shared" si="31"/>
        <v>115.11656712478894</v>
      </c>
      <c r="Q74" s="10">
        <v>49623269.51757</v>
      </c>
      <c r="R74" s="10">
        <v>56700473.63948</v>
      </c>
      <c r="S74" s="10">
        <f t="shared" si="32"/>
        <v>7077204.121910006</v>
      </c>
      <c r="T74" s="10">
        <f t="shared" si="33"/>
        <v>114.26186583575311</v>
      </c>
      <c r="U74" s="10">
        <f t="shared" si="34"/>
        <v>12782612.268010005</v>
      </c>
      <c r="V74" s="10">
        <f t="shared" si="35"/>
        <v>9859250.624459997</v>
      </c>
      <c r="W74" s="28">
        <f t="shared" si="36"/>
        <v>77.13017040447933</v>
      </c>
    </row>
    <row r="75" spans="1:23" ht="12.75">
      <c r="A75" s="9" t="s">
        <v>83</v>
      </c>
      <c r="B75" s="10">
        <v>141527027.21309</v>
      </c>
      <c r="C75" s="10">
        <v>144684239.09059</v>
      </c>
      <c r="D75" s="10">
        <f t="shared" si="23"/>
        <v>3157211.8774999976</v>
      </c>
      <c r="E75" s="10">
        <f t="shared" si="24"/>
        <v>102.23081904542963</v>
      </c>
      <c r="F75" s="10">
        <v>23417385.472060002</v>
      </c>
      <c r="G75" s="10">
        <v>23391394.56586</v>
      </c>
      <c r="H75" s="10">
        <f t="shared" si="25"/>
        <v>-25990.90620000288</v>
      </c>
      <c r="I75" s="10">
        <f t="shared" si="26"/>
        <v>99.88901021324087</v>
      </c>
      <c r="J75" s="10">
        <f t="shared" si="27"/>
        <v>16.546228613140897</v>
      </c>
      <c r="K75" s="10">
        <f t="shared" si="27"/>
        <v>16.167202946835232</v>
      </c>
      <c r="L75" s="28">
        <f t="shared" si="28"/>
        <v>-0.37902566630566525</v>
      </c>
      <c r="M75" s="10">
        <f t="shared" si="29"/>
        <v>118109641.74103001</v>
      </c>
      <c r="N75" s="10">
        <f t="shared" si="14"/>
        <v>121292844.52473</v>
      </c>
      <c r="O75" s="10">
        <f t="shared" si="30"/>
        <v>3183202.7836999893</v>
      </c>
      <c r="P75" s="10">
        <f t="shared" si="31"/>
        <v>102.69512525546351</v>
      </c>
      <c r="Q75" s="10">
        <v>125237669.73251</v>
      </c>
      <c r="R75" s="10">
        <v>139426529.31774</v>
      </c>
      <c r="S75" s="10">
        <f t="shared" si="32"/>
        <v>14188859.585229993</v>
      </c>
      <c r="T75" s="10">
        <f t="shared" si="33"/>
        <v>111.32954614656707</v>
      </c>
      <c r="U75" s="10">
        <f t="shared" si="34"/>
        <v>16289357.480580002</v>
      </c>
      <c r="V75" s="10">
        <f t="shared" si="35"/>
        <v>5257709.772850007</v>
      </c>
      <c r="W75" s="28">
        <f t="shared" si="36"/>
        <v>32.276962299576226</v>
      </c>
    </row>
    <row r="76" spans="1:23" ht="12.75">
      <c r="A76" s="9" t="s">
        <v>84</v>
      </c>
      <c r="B76" s="10">
        <v>78364976.20452</v>
      </c>
      <c r="C76" s="10">
        <v>92062387.94959</v>
      </c>
      <c r="D76" s="10">
        <f t="shared" si="23"/>
        <v>13697411.745069996</v>
      </c>
      <c r="E76" s="10">
        <f t="shared" si="24"/>
        <v>117.47899687906744</v>
      </c>
      <c r="F76" s="10">
        <v>20614713.08423</v>
      </c>
      <c r="G76" s="10">
        <v>18392859.065419998</v>
      </c>
      <c r="H76" s="10">
        <f t="shared" si="25"/>
        <v>-2221854.0188100003</v>
      </c>
      <c r="I76" s="10">
        <f t="shared" si="26"/>
        <v>89.22199882321092</v>
      </c>
      <c r="J76" s="10">
        <f t="shared" si="27"/>
        <v>26.306028640178376</v>
      </c>
      <c r="K76" s="10">
        <f t="shared" si="27"/>
        <v>19.97868996781971</v>
      </c>
      <c r="L76" s="28">
        <f t="shared" si="28"/>
        <v>-6.327338672358664</v>
      </c>
      <c r="M76" s="10">
        <f t="shared" si="29"/>
        <v>57750263.12029</v>
      </c>
      <c r="N76" s="10">
        <f t="shared" si="14"/>
        <v>73669528.88417</v>
      </c>
      <c r="O76" s="10">
        <f t="shared" si="30"/>
        <v>15919265.763879992</v>
      </c>
      <c r="P76" s="10">
        <f t="shared" si="31"/>
        <v>127.56570256783282</v>
      </c>
      <c r="Q76" s="10">
        <v>69884820.14503999</v>
      </c>
      <c r="R76" s="10">
        <v>74132906.56108001</v>
      </c>
      <c r="S76" s="10">
        <f t="shared" si="32"/>
        <v>4248086.416040018</v>
      </c>
      <c r="T76" s="10">
        <f t="shared" si="33"/>
        <v>106.07869692906624</v>
      </c>
      <c r="U76" s="10">
        <f t="shared" si="34"/>
        <v>8480156.059480011</v>
      </c>
      <c r="V76" s="10">
        <f t="shared" si="35"/>
        <v>17929481.38850999</v>
      </c>
      <c r="W76" s="28">
        <f t="shared" si="36"/>
        <v>211.42867257102571</v>
      </c>
    </row>
    <row r="77" spans="1:23" ht="12.75">
      <c r="A77" s="9" t="s">
        <v>85</v>
      </c>
      <c r="B77" s="10">
        <v>91373711.76155001</v>
      </c>
      <c r="C77" s="10">
        <v>106475337.29667</v>
      </c>
      <c r="D77" s="10">
        <f t="shared" si="23"/>
        <v>15101625.535119995</v>
      </c>
      <c r="E77" s="10">
        <f t="shared" si="24"/>
        <v>116.52731977719083</v>
      </c>
      <c r="F77" s="10">
        <v>18899440.32691</v>
      </c>
      <c r="G77" s="10">
        <v>13497992.508790001</v>
      </c>
      <c r="H77" s="10">
        <f t="shared" si="25"/>
        <v>-5401447.818119999</v>
      </c>
      <c r="I77" s="10">
        <f t="shared" si="26"/>
        <v>71.42006469668237</v>
      </c>
      <c r="J77" s="10">
        <f t="shared" si="27"/>
        <v>20.683673632773306</v>
      </c>
      <c r="K77" s="10">
        <f t="shared" si="27"/>
        <v>12.677107066757468</v>
      </c>
      <c r="L77" s="28">
        <f t="shared" si="28"/>
        <v>-8.006566566015838</v>
      </c>
      <c r="M77" s="10">
        <f t="shared" si="29"/>
        <v>72474271.43464</v>
      </c>
      <c r="N77" s="10">
        <f t="shared" si="14"/>
        <v>92977344.78788</v>
      </c>
      <c r="O77" s="10">
        <f t="shared" si="30"/>
        <v>20503073.35324</v>
      </c>
      <c r="P77" s="10">
        <f t="shared" si="31"/>
        <v>128.29014069045238</v>
      </c>
      <c r="Q77" s="10">
        <v>89363297.36036</v>
      </c>
      <c r="R77" s="10">
        <v>100375307.38497</v>
      </c>
      <c r="S77" s="10">
        <f t="shared" si="32"/>
        <v>11012010.024609998</v>
      </c>
      <c r="T77" s="10">
        <f t="shared" si="33"/>
        <v>112.32274362057586</v>
      </c>
      <c r="U77" s="10">
        <f t="shared" si="34"/>
        <v>2010414.4011900127</v>
      </c>
      <c r="V77" s="10">
        <f t="shared" si="35"/>
        <v>6100029.91170001</v>
      </c>
      <c r="W77" s="28">
        <f t="shared" si="36"/>
        <v>303.4215188713957</v>
      </c>
    </row>
    <row r="78" spans="1:23" ht="12.75">
      <c r="A78" s="9" t="s">
        <v>86</v>
      </c>
      <c r="B78" s="10">
        <v>84198610.77478999</v>
      </c>
      <c r="C78" s="10">
        <v>93857125.07747</v>
      </c>
      <c r="D78" s="10">
        <f t="shared" si="23"/>
        <v>9658514.302680016</v>
      </c>
      <c r="E78" s="10">
        <f t="shared" si="24"/>
        <v>111.47110886248954</v>
      </c>
      <c r="F78" s="10">
        <v>18936404.07669</v>
      </c>
      <c r="G78" s="10">
        <v>18098609.689290002</v>
      </c>
      <c r="H78" s="10">
        <f t="shared" si="25"/>
        <v>-837794.3873999976</v>
      </c>
      <c r="I78" s="10">
        <f t="shared" si="26"/>
        <v>95.57574720096255</v>
      </c>
      <c r="J78" s="10">
        <f t="shared" si="27"/>
        <v>22.490162132650973</v>
      </c>
      <c r="K78" s="10">
        <f t="shared" si="27"/>
        <v>19.28314944054737</v>
      </c>
      <c r="L78" s="28">
        <f t="shared" si="28"/>
        <v>-3.2070126921036035</v>
      </c>
      <c r="M78" s="10">
        <f t="shared" si="29"/>
        <v>65262206.698099986</v>
      </c>
      <c r="N78" s="10">
        <f t="shared" si="14"/>
        <v>75758515.38818</v>
      </c>
      <c r="O78" s="10">
        <f t="shared" si="30"/>
        <v>10496308.690080017</v>
      </c>
      <c r="P78" s="10">
        <f t="shared" si="31"/>
        <v>116.08328804852626</v>
      </c>
      <c r="Q78" s="10">
        <v>78782235.67861</v>
      </c>
      <c r="R78" s="10">
        <v>85668655.64463</v>
      </c>
      <c r="S78" s="10">
        <f t="shared" si="32"/>
        <v>6886419.966020003</v>
      </c>
      <c r="T78" s="10">
        <f t="shared" si="33"/>
        <v>108.74108218268009</v>
      </c>
      <c r="U78" s="10">
        <f t="shared" si="34"/>
        <v>5416375.096179992</v>
      </c>
      <c r="V78" s="10">
        <f t="shared" si="35"/>
        <v>8188469.432840005</v>
      </c>
      <c r="W78" s="28">
        <f t="shared" si="36"/>
        <v>151.17988114625015</v>
      </c>
    </row>
    <row r="79" spans="1:23" ht="12.75">
      <c r="A79" s="9" t="s">
        <v>87</v>
      </c>
      <c r="B79" s="10">
        <v>47037007.327470005</v>
      </c>
      <c r="C79" s="10">
        <v>55214908.999620005</v>
      </c>
      <c r="D79" s="10">
        <f t="shared" si="23"/>
        <v>8177901.672150001</v>
      </c>
      <c r="E79" s="10">
        <f t="shared" si="24"/>
        <v>117.38610115055945</v>
      </c>
      <c r="F79" s="10">
        <v>9450627.342190001</v>
      </c>
      <c r="G79" s="10">
        <v>12746241.60314</v>
      </c>
      <c r="H79" s="10">
        <f t="shared" si="25"/>
        <v>3295614.260949999</v>
      </c>
      <c r="I79" s="10">
        <f t="shared" si="26"/>
        <v>134.8719099973135</v>
      </c>
      <c r="J79" s="10">
        <f t="shared" si="27"/>
        <v>20.091897591177652</v>
      </c>
      <c r="K79" s="10">
        <f t="shared" si="27"/>
        <v>23.08478241488675</v>
      </c>
      <c r="L79" s="28">
        <f t="shared" si="28"/>
        <v>2.9928848237090975</v>
      </c>
      <c r="M79" s="10">
        <f t="shared" si="29"/>
        <v>37586379.98528001</v>
      </c>
      <c r="N79" s="10">
        <f t="shared" si="14"/>
        <v>42468667.39648001</v>
      </c>
      <c r="O79" s="10">
        <f t="shared" si="30"/>
        <v>4882287.411200002</v>
      </c>
      <c r="P79" s="10">
        <f t="shared" si="31"/>
        <v>112.98951219327869</v>
      </c>
      <c r="Q79" s="10">
        <v>45177196.11135</v>
      </c>
      <c r="R79" s="10">
        <v>53032638.89912</v>
      </c>
      <c r="S79" s="10">
        <f t="shared" si="32"/>
        <v>7855442.787770003</v>
      </c>
      <c r="T79" s="10">
        <f t="shared" si="33"/>
        <v>117.38807067266501</v>
      </c>
      <c r="U79" s="10">
        <f t="shared" si="34"/>
        <v>1859811.2161200047</v>
      </c>
      <c r="V79" s="10">
        <f t="shared" si="35"/>
        <v>2182270.1005000025</v>
      </c>
      <c r="W79" s="28">
        <f t="shared" si="36"/>
        <v>117.33825893644847</v>
      </c>
    </row>
    <row r="80" spans="1:23" ht="12.75">
      <c r="A80" s="9" t="s">
        <v>88</v>
      </c>
      <c r="B80" s="10">
        <v>36015320.22561</v>
      </c>
      <c r="C80" s="10">
        <v>40078062.745349996</v>
      </c>
      <c r="D80" s="10">
        <f t="shared" si="23"/>
        <v>4062742.519739993</v>
      </c>
      <c r="E80" s="10">
        <f t="shared" si="24"/>
        <v>111.28059529747296</v>
      </c>
      <c r="F80" s="10">
        <v>10527043.61671</v>
      </c>
      <c r="G80" s="10">
        <v>10184699.88049</v>
      </c>
      <c r="H80" s="10">
        <f t="shared" si="25"/>
        <v>-342343.7362200003</v>
      </c>
      <c r="I80" s="10">
        <f t="shared" si="26"/>
        <v>96.74795936366613</v>
      </c>
      <c r="J80" s="10">
        <f t="shared" si="27"/>
        <v>29.229348929193645</v>
      </c>
      <c r="K80" s="10">
        <f t="shared" si="27"/>
        <v>25.41215613439715</v>
      </c>
      <c r="L80" s="28">
        <f t="shared" si="28"/>
        <v>-3.817192794796494</v>
      </c>
      <c r="M80" s="10">
        <f t="shared" si="29"/>
        <v>25488276.608900003</v>
      </c>
      <c r="N80" s="10">
        <f t="shared" si="14"/>
        <v>29893362.86486</v>
      </c>
      <c r="O80" s="10">
        <f t="shared" si="30"/>
        <v>4405086.255959995</v>
      </c>
      <c r="P80" s="10">
        <f t="shared" si="31"/>
        <v>117.28279366845</v>
      </c>
      <c r="Q80" s="10">
        <v>32024108.48923</v>
      </c>
      <c r="R80" s="10">
        <v>35547681.58468</v>
      </c>
      <c r="S80" s="10">
        <f t="shared" si="32"/>
        <v>3523573.095449999</v>
      </c>
      <c r="T80" s="10">
        <f t="shared" si="33"/>
        <v>111.00287646300914</v>
      </c>
      <c r="U80" s="10">
        <f t="shared" si="34"/>
        <v>3991211.7363800034</v>
      </c>
      <c r="V80" s="10">
        <f t="shared" si="35"/>
        <v>4530381.160669997</v>
      </c>
      <c r="W80" s="28">
        <f t="shared" si="36"/>
        <v>113.50891558509537</v>
      </c>
    </row>
    <row r="81" spans="1:23" ht="12.75">
      <c r="A81" s="9" t="s">
        <v>89</v>
      </c>
      <c r="B81" s="10">
        <v>11448498.816399999</v>
      </c>
      <c r="C81" s="10">
        <v>12607431.15838</v>
      </c>
      <c r="D81" s="10">
        <f t="shared" si="23"/>
        <v>1158932.341980001</v>
      </c>
      <c r="E81" s="10">
        <f t="shared" si="24"/>
        <v>110.12300704717572</v>
      </c>
      <c r="F81" s="10">
        <v>8326177.3899</v>
      </c>
      <c r="G81" s="10">
        <v>9585766.29121</v>
      </c>
      <c r="H81" s="10">
        <f t="shared" si="25"/>
        <v>1259588.9013099996</v>
      </c>
      <c r="I81" s="10">
        <f t="shared" si="26"/>
        <v>115.12805747854873</v>
      </c>
      <c r="J81" s="10">
        <f t="shared" si="27"/>
        <v>72.72724156614082</v>
      </c>
      <c r="K81" s="10">
        <f t="shared" si="27"/>
        <v>76.03266812080479</v>
      </c>
      <c r="L81" s="28">
        <f t="shared" si="28"/>
        <v>3.305426554663967</v>
      </c>
      <c r="M81" s="10">
        <f t="shared" si="29"/>
        <v>3122321.426499999</v>
      </c>
      <c r="N81" s="10">
        <f t="shared" si="14"/>
        <v>3021664.8671700004</v>
      </c>
      <c r="O81" s="10">
        <f t="shared" si="30"/>
        <v>-100656.55932999868</v>
      </c>
      <c r="P81" s="10">
        <f t="shared" si="31"/>
        <v>96.77622686518758</v>
      </c>
      <c r="Q81" s="10">
        <v>10955892.637020001</v>
      </c>
      <c r="R81" s="10">
        <v>12153492.406229999</v>
      </c>
      <c r="S81" s="10">
        <f t="shared" si="32"/>
        <v>1197599.7692099977</v>
      </c>
      <c r="T81" s="10">
        <f t="shared" si="33"/>
        <v>110.93110172660239</v>
      </c>
      <c r="U81" s="10">
        <f t="shared" si="34"/>
        <v>492606.1793799978</v>
      </c>
      <c r="V81" s="10">
        <f t="shared" si="35"/>
        <v>453938.752150001</v>
      </c>
      <c r="W81" s="28">
        <f t="shared" si="36"/>
        <v>92.15043804796274</v>
      </c>
    </row>
    <row r="82" spans="1:23" ht="12.75">
      <c r="A82" s="9" t="s">
        <v>90</v>
      </c>
      <c r="B82" s="10">
        <v>15131995.69111</v>
      </c>
      <c r="C82" s="10">
        <v>17355482.60114</v>
      </c>
      <c r="D82" s="10">
        <f t="shared" si="23"/>
        <v>2223486.91003</v>
      </c>
      <c r="E82" s="10">
        <f t="shared" si="24"/>
        <v>114.6939435842973</v>
      </c>
      <c r="F82" s="10">
        <v>3664295.65994</v>
      </c>
      <c r="G82" s="10">
        <v>4259826.76782</v>
      </c>
      <c r="H82" s="10">
        <f t="shared" si="25"/>
        <v>595531.1078799996</v>
      </c>
      <c r="I82" s="10">
        <f t="shared" si="26"/>
        <v>116.25226682417191</v>
      </c>
      <c r="J82" s="10">
        <f t="shared" si="27"/>
        <v>24.21554786783849</v>
      </c>
      <c r="K82" s="10">
        <f t="shared" si="27"/>
        <v>24.544559582227876</v>
      </c>
      <c r="L82" s="28">
        <f t="shared" si="28"/>
        <v>0.3290117143893845</v>
      </c>
      <c r="M82" s="10">
        <f t="shared" si="29"/>
        <v>11467700.03117</v>
      </c>
      <c r="N82" s="10">
        <f t="shared" si="14"/>
        <v>13095655.83332</v>
      </c>
      <c r="O82" s="10">
        <f t="shared" si="30"/>
        <v>1627955.80215</v>
      </c>
      <c r="P82" s="10">
        <f t="shared" si="31"/>
        <v>114.19600964208259</v>
      </c>
      <c r="Q82" s="10">
        <v>15164330.06827</v>
      </c>
      <c r="R82" s="10">
        <v>17653135.25324</v>
      </c>
      <c r="S82" s="10">
        <f t="shared" si="32"/>
        <v>2488805.1849700008</v>
      </c>
      <c r="T82" s="10">
        <f t="shared" si="33"/>
        <v>116.41223300841759</v>
      </c>
      <c r="U82" s="10">
        <f t="shared" si="34"/>
        <v>-32334.377159999683</v>
      </c>
      <c r="V82" s="10">
        <f t="shared" si="35"/>
        <v>-297652.65210000053</v>
      </c>
      <c r="W82" s="28">
        <f t="shared" si="36"/>
        <v>920.5454944350116</v>
      </c>
    </row>
    <row r="83" spans="1:23" ht="12.75">
      <c r="A83" s="9" t="s">
        <v>91</v>
      </c>
      <c r="B83" s="10">
        <v>35987218.154230006</v>
      </c>
      <c r="C83" s="10">
        <v>37430187.92036</v>
      </c>
      <c r="D83" s="10">
        <f t="shared" si="23"/>
        <v>1442969.766129993</v>
      </c>
      <c r="E83" s="10">
        <f t="shared" si="24"/>
        <v>104.009672989854</v>
      </c>
      <c r="F83" s="10">
        <v>15399611.457719998</v>
      </c>
      <c r="G83" s="10">
        <v>13960154.622510001</v>
      </c>
      <c r="H83" s="10">
        <f t="shared" si="25"/>
        <v>-1439456.8352099974</v>
      </c>
      <c r="I83" s="10">
        <f t="shared" si="26"/>
        <v>90.65264185942573</v>
      </c>
      <c r="J83" s="10">
        <f t="shared" si="27"/>
        <v>42.79189180925867</v>
      </c>
      <c r="K83" s="10">
        <f t="shared" si="27"/>
        <v>37.29651224891776</v>
      </c>
      <c r="L83" s="28">
        <f t="shared" si="28"/>
        <v>-5.495379560340915</v>
      </c>
      <c r="M83" s="10">
        <f t="shared" si="29"/>
        <v>20587606.69651001</v>
      </c>
      <c r="N83" s="10">
        <f t="shared" si="14"/>
        <v>23470033.297849998</v>
      </c>
      <c r="O83" s="10">
        <f t="shared" si="30"/>
        <v>2882426.6013399884</v>
      </c>
      <c r="P83" s="10">
        <f t="shared" si="31"/>
        <v>114.00078524828538</v>
      </c>
      <c r="Q83" s="10">
        <v>32735558.76366</v>
      </c>
      <c r="R83" s="10">
        <v>36344505.091010004</v>
      </c>
      <c r="S83" s="10">
        <f t="shared" si="32"/>
        <v>3608946.3273500055</v>
      </c>
      <c r="T83" s="10">
        <f t="shared" si="33"/>
        <v>111.02454475698862</v>
      </c>
      <c r="U83" s="10">
        <f t="shared" si="34"/>
        <v>3251659.3905700073</v>
      </c>
      <c r="V83" s="10">
        <f t="shared" si="35"/>
        <v>1085682.8293499947</v>
      </c>
      <c r="W83" s="28">
        <f t="shared" si="36"/>
        <v>33.38857792112345</v>
      </c>
    </row>
    <row r="84" spans="1:23" s="3" customFormat="1" ht="12.75">
      <c r="A84" s="11" t="s">
        <v>37</v>
      </c>
      <c r="B84" s="12">
        <v>650115922.3714501</v>
      </c>
      <c r="C84" s="12">
        <v>715761780.674</v>
      </c>
      <c r="D84" s="12">
        <f>SUM(D72:D83)</f>
        <v>65645858.30254999</v>
      </c>
      <c r="E84" s="10">
        <f t="shared" si="24"/>
        <v>110.0975619952656</v>
      </c>
      <c r="F84" s="12">
        <v>189337059.39006004</v>
      </c>
      <c r="G84" s="12">
        <v>182418116.51435</v>
      </c>
      <c r="H84" s="12">
        <f>SUM(H72:H83)</f>
        <v>-6918942.8757099975</v>
      </c>
      <c r="I84" s="10">
        <f t="shared" si="26"/>
        <v>96.34570067899064</v>
      </c>
      <c r="J84" s="10">
        <f t="shared" si="27"/>
        <v>29.123584406210014</v>
      </c>
      <c r="K84" s="10">
        <f t="shared" si="27"/>
        <v>25.48586994161315</v>
      </c>
      <c r="L84" s="28">
        <f t="shared" si="28"/>
        <v>-3.637714464596865</v>
      </c>
      <c r="M84" s="12">
        <f>SUM(M72:M83)</f>
        <v>460778862.98139</v>
      </c>
      <c r="N84" s="12">
        <f>SUM(N72:N83)</f>
        <v>533343664.15965</v>
      </c>
      <c r="O84" s="12">
        <f>SUM(O72:O83)</f>
        <v>72564801.17826</v>
      </c>
      <c r="P84" s="10">
        <f t="shared" si="31"/>
        <v>115.7482920784912</v>
      </c>
      <c r="Q84" s="12">
        <v>592195598.5830798</v>
      </c>
      <c r="R84" s="12">
        <v>656388183.5812299</v>
      </c>
      <c r="S84" s="12">
        <f>SUM(S72:S83)</f>
        <v>64192584.99815002</v>
      </c>
      <c r="T84" s="10">
        <f t="shared" si="33"/>
        <v>110.83976057095677</v>
      </c>
      <c r="U84" s="12">
        <f>SUM(U72:U83)</f>
        <v>57920323.78837004</v>
      </c>
      <c r="V84" s="12">
        <f>SUM(V72:V83)</f>
        <v>59373597.09277</v>
      </c>
      <c r="W84" s="28">
        <f t="shared" si="36"/>
        <v>102.50909043552647</v>
      </c>
    </row>
    <row r="85" spans="1:23" s="3" customFormat="1" ht="12.75">
      <c r="A85" s="7" t="s">
        <v>92</v>
      </c>
      <c r="B85" s="12"/>
      <c r="C85" s="12"/>
      <c r="D85" s="10"/>
      <c r="E85" s="10"/>
      <c r="F85" s="12"/>
      <c r="G85" s="12"/>
      <c r="H85" s="10"/>
      <c r="I85" s="10"/>
      <c r="J85" s="10"/>
      <c r="K85" s="10"/>
      <c r="L85" s="28"/>
      <c r="M85" s="12"/>
      <c r="N85" s="10">
        <f t="shared" si="14"/>
        <v>0</v>
      </c>
      <c r="O85" s="10"/>
      <c r="P85" s="10"/>
      <c r="Q85" s="12"/>
      <c r="R85" s="12"/>
      <c r="S85" s="10"/>
      <c r="T85" s="10"/>
      <c r="U85" s="10"/>
      <c r="V85" s="10">
        <f t="shared" si="35"/>
        <v>0</v>
      </c>
      <c r="W85" s="28"/>
    </row>
    <row r="86" spans="1:23" ht="12.75">
      <c r="A86" s="9" t="s">
        <v>93</v>
      </c>
      <c r="B86" s="10">
        <v>87874093.64067</v>
      </c>
      <c r="C86" s="10">
        <v>105039897.07007001</v>
      </c>
      <c r="D86" s="10">
        <f t="shared" si="23"/>
        <v>17165803.429400012</v>
      </c>
      <c r="E86" s="10">
        <f t="shared" si="24"/>
        <v>119.53454393463616</v>
      </c>
      <c r="F86" s="10">
        <v>42651871.04026999</v>
      </c>
      <c r="G86" s="10">
        <v>44448870.778050005</v>
      </c>
      <c r="H86" s="10">
        <f t="shared" si="25"/>
        <v>1796999.7377800122</v>
      </c>
      <c r="I86" s="10">
        <f t="shared" si="26"/>
        <v>104.21317915006205</v>
      </c>
      <c r="J86" s="10">
        <f t="shared" si="27"/>
        <v>48.53748047141143</v>
      </c>
      <c r="K86" s="10">
        <f t="shared" si="27"/>
        <v>42.316178916663496</v>
      </c>
      <c r="L86" s="28">
        <f t="shared" si="28"/>
        <v>-6.221301554747932</v>
      </c>
      <c r="M86" s="10">
        <f aca="true" t="shared" si="37" ref="M86:N101">B86-F86</f>
        <v>45222222.60040001</v>
      </c>
      <c r="N86" s="10">
        <f t="shared" si="14"/>
        <v>60591026.29202001</v>
      </c>
      <c r="O86" s="10">
        <f t="shared" si="30"/>
        <v>15368803.69162</v>
      </c>
      <c r="P86" s="10">
        <f t="shared" si="31"/>
        <v>133.98506930414354</v>
      </c>
      <c r="Q86" s="10">
        <v>75971292.79983</v>
      </c>
      <c r="R86" s="10">
        <v>88769831.29678</v>
      </c>
      <c r="S86" s="10">
        <f t="shared" si="32"/>
        <v>12798538.49695</v>
      </c>
      <c r="T86" s="10">
        <f t="shared" si="33"/>
        <v>116.84654561647612</v>
      </c>
      <c r="U86" s="10">
        <f aca="true" t="shared" si="38" ref="U86:U94">B86-Q86</f>
        <v>11902800.840839997</v>
      </c>
      <c r="V86" s="10">
        <f t="shared" si="35"/>
        <v>16270065.773290008</v>
      </c>
      <c r="W86" s="28">
        <f t="shared" si="36"/>
        <v>136.69106952932773</v>
      </c>
    </row>
    <row r="87" spans="1:23" ht="12.75">
      <c r="A87" s="9" t="s">
        <v>94</v>
      </c>
      <c r="B87" s="10">
        <v>76308392.78373</v>
      </c>
      <c r="C87" s="10">
        <v>84086672.67217</v>
      </c>
      <c r="D87" s="10">
        <f t="shared" si="23"/>
        <v>7778279.888439998</v>
      </c>
      <c r="E87" s="10">
        <f t="shared" si="24"/>
        <v>110.19321676776089</v>
      </c>
      <c r="F87" s="10">
        <v>30861728.636520002</v>
      </c>
      <c r="G87" s="10">
        <v>32194602.190139998</v>
      </c>
      <c r="H87" s="10">
        <f t="shared" si="25"/>
        <v>1332873.5536199957</v>
      </c>
      <c r="I87" s="10">
        <f t="shared" si="26"/>
        <v>104.31885578840439</v>
      </c>
      <c r="J87" s="10">
        <f t="shared" si="27"/>
        <v>40.44342635283513</v>
      </c>
      <c r="K87" s="10">
        <f t="shared" si="27"/>
        <v>38.287401757062725</v>
      </c>
      <c r="L87" s="28">
        <f t="shared" si="28"/>
        <v>-2.156024595772408</v>
      </c>
      <c r="M87" s="10">
        <f t="shared" si="37"/>
        <v>45446664.14721</v>
      </c>
      <c r="N87" s="10">
        <f t="shared" si="14"/>
        <v>51892070.482030004</v>
      </c>
      <c r="O87" s="10">
        <f t="shared" si="30"/>
        <v>6445406.334820002</v>
      </c>
      <c r="P87" s="10">
        <f t="shared" si="31"/>
        <v>114.18235299722366</v>
      </c>
      <c r="Q87" s="10">
        <v>74096908.33374001</v>
      </c>
      <c r="R87" s="10">
        <v>73328151.28627001</v>
      </c>
      <c r="S87" s="10">
        <f t="shared" si="32"/>
        <v>-768757.0474700034</v>
      </c>
      <c r="T87" s="10">
        <f t="shared" si="33"/>
        <v>98.96249780894037</v>
      </c>
      <c r="U87" s="10">
        <f t="shared" si="38"/>
        <v>2211484.4499899894</v>
      </c>
      <c r="V87" s="10">
        <f t="shared" si="35"/>
        <v>10758521.38589999</v>
      </c>
      <c r="W87" s="28">
        <f t="shared" si="36"/>
        <v>486.48415257673145</v>
      </c>
    </row>
    <row r="88" spans="1:23" ht="12.75">
      <c r="A88" s="9" t="s">
        <v>95</v>
      </c>
      <c r="B88" s="10">
        <v>61659064.08214</v>
      </c>
      <c r="C88" s="10">
        <v>66625178.57139</v>
      </c>
      <c r="D88" s="10">
        <f t="shared" si="23"/>
        <v>4966114.489250004</v>
      </c>
      <c r="E88" s="10">
        <f t="shared" si="24"/>
        <v>108.05415158853909</v>
      </c>
      <c r="F88" s="10">
        <v>16780144.16667</v>
      </c>
      <c r="G88" s="10">
        <v>16366160.8312</v>
      </c>
      <c r="H88" s="10">
        <f t="shared" si="25"/>
        <v>-413983.3354699984</v>
      </c>
      <c r="I88" s="10">
        <f t="shared" si="26"/>
        <v>97.53289762377439</v>
      </c>
      <c r="J88" s="10">
        <f t="shared" si="27"/>
        <v>27.214399726074483</v>
      </c>
      <c r="K88" s="10">
        <f t="shared" si="27"/>
        <v>24.564528279145073</v>
      </c>
      <c r="L88" s="28">
        <f t="shared" si="28"/>
        <v>-2.64987144692941</v>
      </c>
      <c r="M88" s="10">
        <f t="shared" si="37"/>
        <v>44878919.915470004</v>
      </c>
      <c r="N88" s="10">
        <f t="shared" si="14"/>
        <v>50259017.74019</v>
      </c>
      <c r="O88" s="10">
        <f t="shared" si="30"/>
        <v>5380097.824719995</v>
      </c>
      <c r="P88" s="10">
        <f t="shared" si="31"/>
        <v>111.9880287557131</v>
      </c>
      <c r="Q88" s="10">
        <v>54634618.00429</v>
      </c>
      <c r="R88" s="10">
        <v>57184374.79772</v>
      </c>
      <c r="S88" s="10">
        <f t="shared" si="32"/>
        <v>2549756.7934300005</v>
      </c>
      <c r="T88" s="10">
        <f t="shared" si="33"/>
        <v>104.66692526930414</v>
      </c>
      <c r="U88" s="10">
        <f t="shared" si="38"/>
        <v>7024446.077849999</v>
      </c>
      <c r="V88" s="10">
        <f t="shared" si="35"/>
        <v>9440803.773670003</v>
      </c>
      <c r="W88" s="28">
        <f t="shared" si="36"/>
        <v>134.39926321648963</v>
      </c>
    </row>
    <row r="89" spans="1:23" ht="12.75">
      <c r="A89" s="9" t="s">
        <v>96</v>
      </c>
      <c r="B89" s="10">
        <v>36670014.19307</v>
      </c>
      <c r="C89" s="10">
        <v>39015158.90681</v>
      </c>
      <c r="D89" s="10">
        <f t="shared" si="23"/>
        <v>2345144.7137399986</v>
      </c>
      <c r="E89" s="10">
        <f t="shared" si="24"/>
        <v>106.39526535602812</v>
      </c>
      <c r="F89" s="10">
        <v>14197863.06899</v>
      </c>
      <c r="G89" s="10">
        <v>13652539.789290002</v>
      </c>
      <c r="H89" s="10">
        <f t="shared" si="25"/>
        <v>-545323.279699998</v>
      </c>
      <c r="I89" s="10">
        <f t="shared" si="26"/>
        <v>96.15911720622904</v>
      </c>
      <c r="J89" s="10">
        <f t="shared" si="27"/>
        <v>38.717909936541965</v>
      </c>
      <c r="K89" s="10">
        <f t="shared" si="27"/>
        <v>34.99291088855974</v>
      </c>
      <c r="L89" s="28">
        <f t="shared" si="28"/>
        <v>-3.724999047982223</v>
      </c>
      <c r="M89" s="10">
        <f t="shared" si="37"/>
        <v>22472151.124080002</v>
      </c>
      <c r="N89" s="10">
        <f t="shared" si="37"/>
        <v>25362619.117519997</v>
      </c>
      <c r="O89" s="10">
        <f t="shared" si="30"/>
        <v>2890467.9934399948</v>
      </c>
      <c r="P89" s="10">
        <f t="shared" si="31"/>
        <v>112.8624446208121</v>
      </c>
      <c r="Q89" s="10">
        <v>33698458.40007</v>
      </c>
      <c r="R89" s="10">
        <v>39393964.24131</v>
      </c>
      <c r="S89" s="10">
        <f t="shared" si="32"/>
        <v>5695505.841240004</v>
      </c>
      <c r="T89" s="10">
        <f t="shared" si="33"/>
        <v>116.9013839553805</v>
      </c>
      <c r="U89" s="10">
        <f t="shared" si="38"/>
        <v>2971555.793000005</v>
      </c>
      <c r="V89" s="10">
        <f t="shared" si="35"/>
        <v>-378805.3344999999</v>
      </c>
      <c r="W89" s="28">
        <f t="shared" si="36"/>
        <v>-12.7477106569003</v>
      </c>
    </row>
    <row r="90" spans="1:23" ht="12.75">
      <c r="A90" s="9" t="s">
        <v>97</v>
      </c>
      <c r="B90" s="10">
        <v>37688456.11743</v>
      </c>
      <c r="C90" s="10">
        <v>45627782.790690005</v>
      </c>
      <c r="D90" s="10">
        <f t="shared" si="23"/>
        <v>7939326.673260003</v>
      </c>
      <c r="E90" s="10">
        <f t="shared" si="24"/>
        <v>121.06567233351927</v>
      </c>
      <c r="F90" s="10">
        <v>25035524.608650003</v>
      </c>
      <c r="G90" s="10">
        <v>31000950.782080002</v>
      </c>
      <c r="H90" s="10">
        <f t="shared" si="25"/>
        <v>5965426.1734299995</v>
      </c>
      <c r="I90" s="10">
        <f t="shared" si="26"/>
        <v>123.82784569798426</v>
      </c>
      <c r="J90" s="10">
        <f t="shared" si="27"/>
        <v>66.4275674510097</v>
      </c>
      <c r="K90" s="10">
        <f t="shared" si="27"/>
        <v>67.94314535135709</v>
      </c>
      <c r="L90" s="28">
        <f t="shared" si="28"/>
        <v>1.5155779003473953</v>
      </c>
      <c r="M90" s="10">
        <f t="shared" si="37"/>
        <v>12652931.508779999</v>
      </c>
      <c r="N90" s="10">
        <f t="shared" si="37"/>
        <v>14626832.008610003</v>
      </c>
      <c r="O90" s="10">
        <f t="shared" si="30"/>
        <v>1973900.4998300038</v>
      </c>
      <c r="P90" s="10">
        <f t="shared" si="31"/>
        <v>115.60034130004017</v>
      </c>
      <c r="Q90" s="10">
        <v>32542687.20941</v>
      </c>
      <c r="R90" s="10">
        <v>40235319.00621</v>
      </c>
      <c r="S90" s="10">
        <f t="shared" si="32"/>
        <v>7692631.796799999</v>
      </c>
      <c r="T90" s="10">
        <f t="shared" si="33"/>
        <v>123.63858813286816</v>
      </c>
      <c r="U90" s="10">
        <f t="shared" si="38"/>
        <v>5145768.908020001</v>
      </c>
      <c r="V90" s="10">
        <f t="shared" si="35"/>
        <v>5392463.7844800055</v>
      </c>
      <c r="W90" s="28">
        <f t="shared" si="36"/>
        <v>104.79413049574605</v>
      </c>
    </row>
    <row r="91" spans="1:23" ht="12.75">
      <c r="A91" s="9" t="s">
        <v>98</v>
      </c>
      <c r="B91" s="10">
        <v>17484065.43261</v>
      </c>
      <c r="C91" s="10">
        <v>18213150.86963</v>
      </c>
      <c r="D91" s="10">
        <f t="shared" si="23"/>
        <v>729085.4370200001</v>
      </c>
      <c r="E91" s="10">
        <f t="shared" si="24"/>
        <v>104.16999947655287</v>
      </c>
      <c r="F91" s="10">
        <v>9756382.230719998</v>
      </c>
      <c r="G91" s="10">
        <v>8735008.27115</v>
      </c>
      <c r="H91" s="10">
        <f t="shared" si="25"/>
        <v>-1021373.9595699981</v>
      </c>
      <c r="I91" s="10">
        <f t="shared" si="26"/>
        <v>89.53122237919308</v>
      </c>
      <c r="J91" s="10">
        <f t="shared" si="27"/>
        <v>55.80156553591424</v>
      </c>
      <c r="K91" s="10">
        <f t="shared" si="27"/>
        <v>47.95989630611044</v>
      </c>
      <c r="L91" s="28">
        <f t="shared" si="28"/>
        <v>-7.841669229803806</v>
      </c>
      <c r="M91" s="10">
        <f t="shared" si="37"/>
        <v>7727683.201890003</v>
      </c>
      <c r="N91" s="10">
        <f t="shared" si="37"/>
        <v>9478142.598480001</v>
      </c>
      <c r="O91" s="10">
        <f t="shared" si="30"/>
        <v>1750459.3965899982</v>
      </c>
      <c r="P91" s="10">
        <f t="shared" si="31"/>
        <v>122.65180068667772</v>
      </c>
      <c r="Q91" s="10">
        <v>15281470.718559999</v>
      </c>
      <c r="R91" s="10">
        <v>16065194.98344</v>
      </c>
      <c r="S91" s="10">
        <f t="shared" si="32"/>
        <v>783724.2648800015</v>
      </c>
      <c r="T91" s="10">
        <f t="shared" si="33"/>
        <v>105.12859186994439</v>
      </c>
      <c r="U91" s="10">
        <f t="shared" si="38"/>
        <v>2202594.7140500024</v>
      </c>
      <c r="V91" s="10">
        <f t="shared" si="35"/>
        <v>2147955.886190001</v>
      </c>
      <c r="W91" s="28">
        <f t="shared" si="36"/>
        <v>97.51934264113733</v>
      </c>
    </row>
    <row r="92" spans="1:23" ht="12.75">
      <c r="A92" s="9" t="s">
        <v>99</v>
      </c>
      <c r="B92" s="10">
        <v>44586530.248</v>
      </c>
      <c r="C92" s="10">
        <v>45843116.90192</v>
      </c>
      <c r="D92" s="10">
        <f t="shared" si="23"/>
        <v>1256586.6539199948</v>
      </c>
      <c r="E92" s="10">
        <f t="shared" si="24"/>
        <v>102.8183100298018</v>
      </c>
      <c r="F92" s="10">
        <v>9249925.25536</v>
      </c>
      <c r="G92" s="10">
        <v>5731351.54279</v>
      </c>
      <c r="H92" s="10">
        <f t="shared" si="25"/>
        <v>-3518573.7125699995</v>
      </c>
      <c r="I92" s="10">
        <f t="shared" si="26"/>
        <v>61.96105789578016</v>
      </c>
      <c r="J92" s="10">
        <f t="shared" si="27"/>
        <v>20.746008276288595</v>
      </c>
      <c r="K92" s="10">
        <f t="shared" si="27"/>
        <v>12.502098308568458</v>
      </c>
      <c r="L92" s="28">
        <f t="shared" si="28"/>
        <v>-8.243909967720137</v>
      </c>
      <c r="M92" s="10">
        <f t="shared" si="37"/>
        <v>35336604.99264</v>
      </c>
      <c r="N92" s="10">
        <f t="shared" si="37"/>
        <v>40111765.359129995</v>
      </c>
      <c r="O92" s="10">
        <f t="shared" si="30"/>
        <v>4775160.366489992</v>
      </c>
      <c r="P92" s="10">
        <f t="shared" si="31"/>
        <v>113.51335355358721</v>
      </c>
      <c r="Q92" s="10">
        <v>47695926.57751</v>
      </c>
      <c r="R92" s="10">
        <v>46096912.60904</v>
      </c>
      <c r="S92" s="10">
        <f t="shared" si="32"/>
        <v>-1599013.9684699997</v>
      </c>
      <c r="T92" s="10">
        <f t="shared" si="33"/>
        <v>96.64748316426673</v>
      </c>
      <c r="U92" s="10">
        <f t="shared" si="38"/>
        <v>-3109396.329509996</v>
      </c>
      <c r="V92" s="10">
        <f t="shared" si="35"/>
        <v>-253795.70712000132</v>
      </c>
      <c r="W92" s="28">
        <f t="shared" si="36"/>
        <v>8.162218007120261</v>
      </c>
    </row>
    <row r="93" spans="1:23" ht="12.75">
      <c r="A93" s="9" t="s">
        <v>100</v>
      </c>
      <c r="B93" s="10">
        <v>7870730.525239999</v>
      </c>
      <c r="C93" s="10">
        <v>6963979.45609</v>
      </c>
      <c r="D93" s="10">
        <f t="shared" si="23"/>
        <v>-906751.069149999</v>
      </c>
      <c r="E93" s="10">
        <f t="shared" si="24"/>
        <v>88.47945478196448</v>
      </c>
      <c r="F93" s="10">
        <v>4275953.59808</v>
      </c>
      <c r="G93" s="10">
        <v>3490672.6400900004</v>
      </c>
      <c r="H93" s="10">
        <f t="shared" si="25"/>
        <v>-785280.9579899996</v>
      </c>
      <c r="I93" s="10">
        <f t="shared" si="26"/>
        <v>81.63495136283498</v>
      </c>
      <c r="J93" s="10">
        <f t="shared" si="27"/>
        <v>54.32727730123392</v>
      </c>
      <c r="K93" s="10">
        <f t="shared" si="27"/>
        <v>50.12468319442567</v>
      </c>
      <c r="L93" s="28">
        <f t="shared" si="28"/>
        <v>-4.202594106808249</v>
      </c>
      <c r="M93" s="10">
        <f t="shared" si="37"/>
        <v>3594776.9271599995</v>
      </c>
      <c r="N93" s="10">
        <f t="shared" si="37"/>
        <v>3473306.816</v>
      </c>
      <c r="O93" s="10">
        <f t="shared" si="30"/>
        <v>-121470.11115999939</v>
      </c>
      <c r="P93" s="10">
        <f t="shared" si="31"/>
        <v>96.62092770646647</v>
      </c>
      <c r="Q93" s="10">
        <v>7103783.66728</v>
      </c>
      <c r="R93" s="10">
        <v>6746425.50307</v>
      </c>
      <c r="S93" s="10">
        <f t="shared" si="32"/>
        <v>-357358.1642100001</v>
      </c>
      <c r="T93" s="10">
        <f t="shared" si="33"/>
        <v>94.96946724523735</v>
      </c>
      <c r="U93" s="10">
        <f t="shared" si="38"/>
        <v>766946.8579599997</v>
      </c>
      <c r="V93" s="10">
        <f t="shared" si="35"/>
        <v>217553.95302000083</v>
      </c>
      <c r="W93" s="28">
        <f t="shared" si="36"/>
        <v>28.36623564749611</v>
      </c>
    </row>
    <row r="94" spans="1:23" ht="12.75">
      <c r="A94" s="9" t="s">
        <v>101</v>
      </c>
      <c r="B94" s="10">
        <v>9552615.98683</v>
      </c>
      <c r="C94" s="10">
        <v>14617811.3707</v>
      </c>
      <c r="D94" s="10">
        <f t="shared" si="23"/>
        <v>5065195.38387</v>
      </c>
      <c r="E94" s="10">
        <f t="shared" si="24"/>
        <v>153.0241704560644</v>
      </c>
      <c r="F94" s="10">
        <v>2262265.26025</v>
      </c>
      <c r="G94" s="10">
        <v>3956968.91777</v>
      </c>
      <c r="H94" s="10">
        <f t="shared" si="25"/>
        <v>1694703.6575200004</v>
      </c>
      <c r="I94" s="10">
        <f t="shared" si="26"/>
        <v>174.91180133901366</v>
      </c>
      <c r="J94" s="10">
        <f t="shared" si="27"/>
        <v>23.682154326824605</v>
      </c>
      <c r="K94" s="10">
        <f t="shared" si="27"/>
        <v>27.069503206898432</v>
      </c>
      <c r="L94" s="28">
        <f t="shared" si="28"/>
        <v>3.3873488800738265</v>
      </c>
      <c r="M94" s="10">
        <f t="shared" si="37"/>
        <v>7290350.72658</v>
      </c>
      <c r="N94" s="10">
        <f t="shared" si="37"/>
        <v>10660842.45293</v>
      </c>
      <c r="O94" s="10">
        <f t="shared" si="30"/>
        <v>3370491.72635</v>
      </c>
      <c r="P94" s="10">
        <f t="shared" si="31"/>
        <v>146.232230145821</v>
      </c>
      <c r="Q94" s="10">
        <v>12323922.740020001</v>
      </c>
      <c r="R94" s="10">
        <v>13598894.32801</v>
      </c>
      <c r="S94" s="10">
        <f t="shared" si="32"/>
        <v>1274971.587989999</v>
      </c>
      <c r="T94" s="10">
        <f t="shared" si="33"/>
        <v>110.34550130576307</v>
      </c>
      <c r="U94" s="10">
        <f t="shared" si="38"/>
        <v>-2771306.7531900015</v>
      </c>
      <c r="V94" s="10">
        <f t="shared" si="35"/>
        <v>1018917.0426899996</v>
      </c>
      <c r="W94" s="28">
        <f t="shared" si="36"/>
        <v>-36.766664012099795</v>
      </c>
    </row>
    <row r="95" spans="1:23" s="3" customFormat="1" ht="12.75">
      <c r="A95" s="11" t="s">
        <v>37</v>
      </c>
      <c r="B95" s="12">
        <v>379693963.00971997</v>
      </c>
      <c r="C95" s="12">
        <v>426032748.60947</v>
      </c>
      <c r="D95" s="12">
        <f>SUM(D86:D94)</f>
        <v>46338785.59975001</v>
      </c>
      <c r="E95" s="10">
        <f t="shared" si="24"/>
        <v>112.20424608082689</v>
      </c>
      <c r="F95" s="12">
        <v>155071657.86551</v>
      </c>
      <c r="G95" s="12">
        <v>159577125.74255997</v>
      </c>
      <c r="H95" s="12">
        <f>SUM(H86:H94)</f>
        <v>4505467.877050014</v>
      </c>
      <c r="I95" s="10">
        <f t="shared" si="26"/>
        <v>102.90541027229972</v>
      </c>
      <c r="J95" s="10">
        <f t="shared" si="27"/>
        <v>40.84122292498505</v>
      </c>
      <c r="K95" s="10">
        <f t="shared" si="27"/>
        <v>37.45653972925893</v>
      </c>
      <c r="L95" s="28">
        <f t="shared" si="28"/>
        <v>-3.3846831957261188</v>
      </c>
      <c r="M95" s="12">
        <f>SUM(M86:M94)</f>
        <v>224622305.14421</v>
      </c>
      <c r="N95" s="12">
        <f>SUM(N86:N94)</f>
        <v>266455622.86691004</v>
      </c>
      <c r="O95" s="12">
        <f>SUM(O86:O94)</f>
        <v>41833317.722699985</v>
      </c>
      <c r="P95" s="10">
        <f t="shared" si="31"/>
        <v>118.62384846235221</v>
      </c>
      <c r="Q95" s="12">
        <v>353349068.45071</v>
      </c>
      <c r="R95" s="12">
        <v>381419068.0518501</v>
      </c>
      <c r="S95" s="12">
        <f>SUM(S86:S94)</f>
        <v>28069999.60114</v>
      </c>
      <c r="T95" s="10">
        <f t="shared" si="33"/>
        <v>107.94398573745092</v>
      </c>
      <c r="U95" s="12">
        <f>SUM(U86:U94)</f>
        <v>26344894.55901</v>
      </c>
      <c r="V95" s="12">
        <f>SUM(V86:V94)</f>
        <v>44613680.55762001</v>
      </c>
      <c r="W95" s="28">
        <f t="shared" si="36"/>
        <v>169.3446920339336</v>
      </c>
    </row>
    <row r="96" spans="1:23" s="3" customFormat="1" ht="12.75">
      <c r="A96" s="7" t="s">
        <v>102</v>
      </c>
      <c r="B96" s="12"/>
      <c r="C96" s="12"/>
      <c r="D96" s="10"/>
      <c r="E96" s="10"/>
      <c r="F96" s="12"/>
      <c r="G96" s="12"/>
      <c r="H96" s="10"/>
      <c r="I96" s="10"/>
      <c r="J96" s="10"/>
      <c r="K96" s="10"/>
      <c r="L96" s="28"/>
      <c r="M96" s="12"/>
      <c r="N96" s="10">
        <f t="shared" si="37"/>
        <v>0</v>
      </c>
      <c r="O96" s="10"/>
      <c r="P96" s="10"/>
      <c r="Q96" s="12"/>
      <c r="R96" s="12"/>
      <c r="S96" s="10"/>
      <c r="T96" s="10"/>
      <c r="U96" s="12"/>
      <c r="V96" s="10">
        <f t="shared" si="35"/>
        <v>0</v>
      </c>
      <c r="W96" s="28"/>
    </row>
    <row r="97" spans="1:23" ht="12.75">
      <c r="A97" s="9" t="s">
        <v>103</v>
      </c>
      <c r="B97" s="10">
        <v>51055541.90133999</v>
      </c>
      <c r="C97" s="10">
        <v>56659645.21092</v>
      </c>
      <c r="D97" s="10">
        <f t="shared" si="23"/>
        <v>5604103.309580006</v>
      </c>
      <c r="E97" s="10">
        <f t="shared" si="24"/>
        <v>110.97648384657126</v>
      </c>
      <c r="F97" s="10">
        <v>38311835.066</v>
      </c>
      <c r="G97" s="10">
        <v>42046745.575330004</v>
      </c>
      <c r="H97" s="10">
        <f t="shared" si="25"/>
        <v>3734910.5093300045</v>
      </c>
      <c r="I97" s="10">
        <f t="shared" si="26"/>
        <v>109.74871212223547</v>
      </c>
      <c r="J97" s="10">
        <f t="shared" si="27"/>
        <v>75.03952291806833</v>
      </c>
      <c r="K97" s="10">
        <f t="shared" si="27"/>
        <v>74.20933438394766</v>
      </c>
      <c r="L97" s="28">
        <f t="shared" si="28"/>
        <v>-0.8301885341206656</v>
      </c>
      <c r="M97" s="10">
        <f aca="true" t="shared" si="39" ref="M97:N103">B97-F97</f>
        <v>12743706.835339993</v>
      </c>
      <c r="N97" s="10">
        <f t="shared" si="37"/>
        <v>14612899.635589994</v>
      </c>
      <c r="O97" s="10">
        <f t="shared" si="30"/>
        <v>1869192.8002500013</v>
      </c>
      <c r="P97" s="10">
        <f t="shared" si="31"/>
        <v>114.66757533268483</v>
      </c>
      <c r="Q97" s="10">
        <v>47044450.898660004</v>
      </c>
      <c r="R97" s="10">
        <v>51245723.256809995</v>
      </c>
      <c r="S97" s="10">
        <f t="shared" si="32"/>
        <v>4201272.35814999</v>
      </c>
      <c r="T97" s="10">
        <f t="shared" si="33"/>
        <v>108.93043127913234</v>
      </c>
      <c r="U97" s="10">
        <f aca="true" t="shared" si="40" ref="U97:U103">B97-Q97</f>
        <v>4011091.0026799887</v>
      </c>
      <c r="V97" s="10">
        <f t="shared" si="35"/>
        <v>5413921.954110004</v>
      </c>
      <c r="W97" s="28">
        <f t="shared" si="36"/>
        <v>134.97380015793013</v>
      </c>
    </row>
    <row r="98" spans="1:23" ht="12.75">
      <c r="A98" s="9" t="s">
        <v>104</v>
      </c>
      <c r="B98" s="10">
        <v>18782609.944509998</v>
      </c>
      <c r="C98" s="10">
        <v>19669001.80324</v>
      </c>
      <c r="D98" s="10">
        <f t="shared" si="23"/>
        <v>886391.8587300032</v>
      </c>
      <c r="E98" s="10">
        <f t="shared" si="24"/>
        <v>104.71921560075354</v>
      </c>
      <c r="F98" s="10">
        <v>10349538.01094</v>
      </c>
      <c r="G98" s="10">
        <v>11431519.89515</v>
      </c>
      <c r="H98" s="10">
        <f t="shared" si="25"/>
        <v>1081981.8842099998</v>
      </c>
      <c r="I98" s="10">
        <f t="shared" si="26"/>
        <v>110.4543978974355</v>
      </c>
      <c r="J98" s="10">
        <f t="shared" si="27"/>
        <v>55.101703338971184</v>
      </c>
      <c r="K98" s="10">
        <f t="shared" si="27"/>
        <v>58.11947148872053</v>
      </c>
      <c r="L98" s="28">
        <f t="shared" si="28"/>
        <v>3.017768149749344</v>
      </c>
      <c r="M98" s="10">
        <f t="shared" si="39"/>
        <v>8433071.933569998</v>
      </c>
      <c r="N98" s="10">
        <f t="shared" si="37"/>
        <v>8237481.908090001</v>
      </c>
      <c r="O98" s="10">
        <f t="shared" si="30"/>
        <v>-195590.02547999658</v>
      </c>
      <c r="P98" s="10">
        <f t="shared" si="31"/>
        <v>97.68067879628299</v>
      </c>
      <c r="Q98" s="10">
        <v>16976563.8461</v>
      </c>
      <c r="R98" s="10">
        <v>17731748.07797</v>
      </c>
      <c r="S98" s="10">
        <f t="shared" si="32"/>
        <v>755184.231870003</v>
      </c>
      <c r="T98" s="10">
        <f t="shared" si="33"/>
        <v>104.44839272962467</v>
      </c>
      <c r="U98" s="10">
        <f t="shared" si="40"/>
        <v>1806046.0984099992</v>
      </c>
      <c r="V98" s="10">
        <f t="shared" si="35"/>
        <v>1937253.7252699994</v>
      </c>
      <c r="W98" s="28">
        <f t="shared" si="36"/>
        <v>107.26491018006197</v>
      </c>
    </row>
    <row r="99" spans="1:23" ht="12.75">
      <c r="A99" s="9" t="s">
        <v>105</v>
      </c>
      <c r="B99" s="10">
        <v>14251117.52792</v>
      </c>
      <c r="C99" s="10">
        <v>15663529.33906</v>
      </c>
      <c r="D99" s="10">
        <f t="shared" si="23"/>
        <v>1412411.811139999</v>
      </c>
      <c r="E99" s="10">
        <f t="shared" si="24"/>
        <v>109.91088459114087</v>
      </c>
      <c r="F99" s="10">
        <v>8731135.50855</v>
      </c>
      <c r="G99" s="10">
        <v>9236492.365370002</v>
      </c>
      <c r="H99" s="10">
        <f t="shared" si="25"/>
        <v>505356.8568200022</v>
      </c>
      <c r="I99" s="10">
        <f t="shared" si="26"/>
        <v>105.78798549541615</v>
      </c>
      <c r="J99" s="10">
        <f t="shared" si="27"/>
        <v>61.26632168631296</v>
      </c>
      <c r="K99" s="10">
        <f t="shared" si="27"/>
        <v>58.968142909765845</v>
      </c>
      <c r="L99" s="28">
        <f t="shared" si="28"/>
        <v>-2.298178776547118</v>
      </c>
      <c r="M99" s="10">
        <f t="shared" si="39"/>
        <v>5519982.019370001</v>
      </c>
      <c r="N99" s="10">
        <f t="shared" si="37"/>
        <v>6427036.973689998</v>
      </c>
      <c r="O99" s="10">
        <f t="shared" si="30"/>
        <v>907054.9543199968</v>
      </c>
      <c r="P99" s="10">
        <f t="shared" si="31"/>
        <v>116.43220849519216</v>
      </c>
      <c r="Q99" s="10">
        <v>15137740.305569999</v>
      </c>
      <c r="R99" s="10">
        <v>15776248.4058</v>
      </c>
      <c r="S99" s="10">
        <f t="shared" si="32"/>
        <v>638508.1002300009</v>
      </c>
      <c r="T99" s="10">
        <f t="shared" si="33"/>
        <v>104.21798820260551</v>
      </c>
      <c r="U99" s="10">
        <f t="shared" si="40"/>
        <v>-886622.7776499987</v>
      </c>
      <c r="V99" s="10">
        <f t="shared" si="35"/>
        <v>-112719.06674000062</v>
      </c>
      <c r="W99" s="28">
        <f t="shared" si="36"/>
        <v>12.713305994547477</v>
      </c>
    </row>
    <row r="100" spans="1:23" ht="12.75">
      <c r="A100" s="9" t="s">
        <v>106</v>
      </c>
      <c r="B100" s="10">
        <v>11783535.074520001</v>
      </c>
      <c r="C100" s="10">
        <v>12485680.09937</v>
      </c>
      <c r="D100" s="10">
        <f t="shared" si="23"/>
        <v>702145.0248499997</v>
      </c>
      <c r="E100" s="10">
        <f t="shared" si="24"/>
        <v>105.95869592961347</v>
      </c>
      <c r="F100" s="10">
        <v>10521570.32227</v>
      </c>
      <c r="G100" s="10">
        <v>10282708.29957</v>
      </c>
      <c r="H100" s="10">
        <f t="shared" si="25"/>
        <v>-238862.02270000055</v>
      </c>
      <c r="I100" s="10">
        <f t="shared" si="26"/>
        <v>97.72978732847108</v>
      </c>
      <c r="J100" s="10">
        <f t="shared" si="27"/>
        <v>89.29044005666181</v>
      </c>
      <c r="K100" s="10">
        <f t="shared" si="27"/>
        <v>82.35601279011499</v>
      </c>
      <c r="L100" s="28">
        <f t="shared" si="28"/>
        <v>-6.93442726654682</v>
      </c>
      <c r="M100" s="10">
        <f t="shared" si="39"/>
        <v>1261964.7522500008</v>
      </c>
      <c r="N100" s="10">
        <f t="shared" si="37"/>
        <v>2202971.799800001</v>
      </c>
      <c r="O100" s="10">
        <f t="shared" si="30"/>
        <v>941007.0475500003</v>
      </c>
      <c r="P100" s="10">
        <f t="shared" si="31"/>
        <v>174.56682493486812</v>
      </c>
      <c r="Q100" s="10">
        <v>10415980.8874</v>
      </c>
      <c r="R100" s="10">
        <v>10831931.59794</v>
      </c>
      <c r="S100" s="10">
        <f t="shared" si="32"/>
        <v>415950.71054000035</v>
      </c>
      <c r="T100" s="10">
        <f t="shared" si="33"/>
        <v>103.99338972523621</v>
      </c>
      <c r="U100" s="10">
        <f t="shared" si="40"/>
        <v>1367554.1871200018</v>
      </c>
      <c r="V100" s="10">
        <f t="shared" si="35"/>
        <v>1653748.501430001</v>
      </c>
      <c r="W100" s="28">
        <f t="shared" si="36"/>
        <v>120.92745698894095</v>
      </c>
    </row>
    <row r="101" spans="1:23" ht="12.75">
      <c r="A101" s="9" t="s">
        <v>107</v>
      </c>
      <c r="B101" s="10">
        <v>60689782.06099</v>
      </c>
      <c r="C101" s="10">
        <v>66604597.703260005</v>
      </c>
      <c r="D101" s="10">
        <f t="shared" si="23"/>
        <v>5914815.642270006</v>
      </c>
      <c r="E101" s="10">
        <f t="shared" si="24"/>
        <v>109.74598267023916</v>
      </c>
      <c r="F101" s="10">
        <v>21419254.408060003</v>
      </c>
      <c r="G101" s="10">
        <v>24069698.584310003</v>
      </c>
      <c r="H101" s="10">
        <f t="shared" si="25"/>
        <v>2650444.1762499996</v>
      </c>
      <c r="I101" s="10">
        <f t="shared" si="26"/>
        <v>112.37411968575641</v>
      </c>
      <c r="J101" s="10">
        <f t="shared" si="27"/>
        <v>35.29301585979464</v>
      </c>
      <c r="K101" s="10">
        <f t="shared" si="27"/>
        <v>36.1381937798746</v>
      </c>
      <c r="L101" s="28">
        <f t="shared" si="28"/>
        <v>0.845177920079955</v>
      </c>
      <c r="M101" s="10">
        <f t="shared" si="39"/>
        <v>39270527.65292999</v>
      </c>
      <c r="N101" s="10">
        <f t="shared" si="37"/>
        <v>42534899.11895</v>
      </c>
      <c r="O101" s="10">
        <f t="shared" si="30"/>
        <v>3264371.4660200104</v>
      </c>
      <c r="P101" s="10">
        <f t="shared" si="31"/>
        <v>108.31252254838613</v>
      </c>
      <c r="Q101" s="10">
        <v>54661021.733550005</v>
      </c>
      <c r="R101" s="10">
        <v>60580861.73582</v>
      </c>
      <c r="S101" s="10">
        <f t="shared" si="32"/>
        <v>5919840.002269998</v>
      </c>
      <c r="T101" s="10">
        <f t="shared" si="33"/>
        <v>110.8300939399318</v>
      </c>
      <c r="U101" s="10">
        <f t="shared" si="40"/>
        <v>6028760.327439994</v>
      </c>
      <c r="V101" s="10">
        <f t="shared" si="35"/>
        <v>6023735.967440002</v>
      </c>
      <c r="W101" s="28">
        <f t="shared" si="36"/>
        <v>99.91666014691074</v>
      </c>
    </row>
    <row r="102" spans="1:23" ht="12.75">
      <c r="A102" s="9" t="s">
        <v>108</v>
      </c>
      <c r="B102" s="10">
        <v>10854733.129700001</v>
      </c>
      <c r="C102" s="10">
        <v>11581257.06828</v>
      </c>
      <c r="D102" s="10">
        <f t="shared" si="23"/>
        <v>726523.9385799989</v>
      </c>
      <c r="E102" s="10">
        <f t="shared" si="24"/>
        <v>106.69315339123474</v>
      </c>
      <c r="F102" s="10">
        <v>7281184.52925</v>
      </c>
      <c r="G102" s="10">
        <v>7099169.00542</v>
      </c>
      <c r="H102" s="10">
        <f t="shared" si="25"/>
        <v>-182015.52382999938</v>
      </c>
      <c r="I102" s="10">
        <f t="shared" si="26"/>
        <v>97.50019350424638</v>
      </c>
      <c r="J102" s="10">
        <f t="shared" si="27"/>
        <v>67.07842967900984</v>
      </c>
      <c r="K102" s="10">
        <f t="shared" si="27"/>
        <v>61.298777529634265</v>
      </c>
      <c r="L102" s="28">
        <f t="shared" si="28"/>
        <v>-5.779652149375579</v>
      </c>
      <c r="M102" s="10">
        <f t="shared" si="39"/>
        <v>3573548.6004500017</v>
      </c>
      <c r="N102" s="10">
        <f t="shared" si="39"/>
        <v>4482088.06286</v>
      </c>
      <c r="O102" s="10">
        <f t="shared" si="30"/>
        <v>908539.4624099983</v>
      </c>
      <c r="P102" s="10">
        <f t="shared" si="31"/>
        <v>125.42401304673987</v>
      </c>
      <c r="Q102" s="10">
        <v>10074861.84527</v>
      </c>
      <c r="R102" s="10">
        <v>11266382.5404</v>
      </c>
      <c r="S102" s="10">
        <f t="shared" si="32"/>
        <v>1191520.69513</v>
      </c>
      <c r="T102" s="10">
        <f t="shared" si="33"/>
        <v>111.82667031498205</v>
      </c>
      <c r="U102" s="10">
        <f t="shared" si="40"/>
        <v>779871.2844300009</v>
      </c>
      <c r="V102" s="10">
        <f t="shared" si="35"/>
        <v>314874.52787999995</v>
      </c>
      <c r="W102" s="28">
        <f t="shared" si="36"/>
        <v>40.37519192800363</v>
      </c>
    </row>
    <row r="103" spans="1:23" ht="12.75">
      <c r="A103" s="9" t="s">
        <v>109</v>
      </c>
      <c r="B103" s="10">
        <v>55578470.80198</v>
      </c>
      <c r="C103" s="10">
        <v>66867172.9615</v>
      </c>
      <c r="D103" s="10">
        <f t="shared" si="23"/>
        <v>11288702.159519993</v>
      </c>
      <c r="E103" s="10">
        <f t="shared" si="24"/>
        <v>120.31128600090564</v>
      </c>
      <c r="F103" s="10">
        <v>49055662.74544</v>
      </c>
      <c r="G103" s="10">
        <v>58752815.672410004</v>
      </c>
      <c r="H103" s="10">
        <f t="shared" si="25"/>
        <v>9697152.926970005</v>
      </c>
      <c r="I103" s="10">
        <f t="shared" si="26"/>
        <v>119.76765246713828</v>
      </c>
      <c r="J103" s="10">
        <f t="shared" si="27"/>
        <v>88.26378638631485</v>
      </c>
      <c r="K103" s="10">
        <f t="shared" si="27"/>
        <v>87.86496134095279</v>
      </c>
      <c r="L103" s="28">
        <f t="shared" si="28"/>
        <v>-0.3988250453620594</v>
      </c>
      <c r="M103" s="10">
        <f t="shared" si="39"/>
        <v>6522808.056540005</v>
      </c>
      <c r="N103" s="10">
        <f t="shared" si="39"/>
        <v>8114357.289089993</v>
      </c>
      <c r="O103" s="10">
        <f t="shared" si="30"/>
        <v>1591549.2325499877</v>
      </c>
      <c r="P103" s="10">
        <f t="shared" si="31"/>
        <v>124.39975573026778</v>
      </c>
      <c r="Q103" s="10">
        <v>47065330.59529</v>
      </c>
      <c r="R103" s="10">
        <v>58718480.444919996</v>
      </c>
      <c r="S103" s="10">
        <f t="shared" si="32"/>
        <v>11653149.849629998</v>
      </c>
      <c r="T103" s="10">
        <f t="shared" si="33"/>
        <v>124.75951980415107</v>
      </c>
      <c r="U103" s="10">
        <f t="shared" si="40"/>
        <v>8513140.206690006</v>
      </c>
      <c r="V103" s="10">
        <f t="shared" si="35"/>
        <v>8148692.5165800005</v>
      </c>
      <c r="W103" s="28">
        <f t="shared" si="36"/>
        <v>95.71899814567125</v>
      </c>
    </row>
    <row r="104" spans="1:23" ht="12.75">
      <c r="A104" s="11" t="s">
        <v>37</v>
      </c>
      <c r="B104" s="12">
        <v>222995790.44096</v>
      </c>
      <c r="C104" s="12">
        <v>249530884.18563</v>
      </c>
      <c r="D104" s="12">
        <f>SUM(D97:D103)</f>
        <v>26535093.744670004</v>
      </c>
      <c r="E104" s="10">
        <f t="shared" si="24"/>
        <v>111.89936980074759</v>
      </c>
      <c r="F104" s="12">
        <v>145670180.59051</v>
      </c>
      <c r="G104" s="12">
        <v>162919149.39756</v>
      </c>
      <c r="H104" s="12">
        <f>SUM(H97:H103)</f>
        <v>17248968.807050012</v>
      </c>
      <c r="I104" s="10">
        <f t="shared" si="26"/>
        <v>111.84111170668358</v>
      </c>
      <c r="J104" s="10">
        <f t="shared" si="27"/>
        <v>65.32418405856743</v>
      </c>
      <c r="K104" s="10">
        <f t="shared" si="27"/>
        <v>65.2901743723081</v>
      </c>
      <c r="L104" s="28">
        <f t="shared" si="28"/>
        <v>-0.03400968625932421</v>
      </c>
      <c r="M104" s="12">
        <f>SUM(M97:M103)</f>
        <v>77325609.85045</v>
      </c>
      <c r="N104" s="12">
        <f>SUM(N97:N103)</f>
        <v>86611734.78807</v>
      </c>
      <c r="O104" s="12">
        <f>SUM(O97:O103)</f>
        <v>9286124.937619999</v>
      </c>
      <c r="P104" s="10">
        <f t="shared" si="31"/>
        <v>112.0091195602332</v>
      </c>
      <c r="Q104" s="12">
        <v>201375950.11184004</v>
      </c>
      <c r="R104" s="12">
        <v>226151376.05966</v>
      </c>
      <c r="S104" s="12">
        <f>SUM(S97:S103)</f>
        <v>24775425.947819993</v>
      </c>
      <c r="T104" s="10">
        <f t="shared" si="33"/>
        <v>112.30307091490329</v>
      </c>
      <c r="U104" s="12">
        <f>SUM(U97:U103)</f>
        <v>21619840.32911999</v>
      </c>
      <c r="V104" s="12">
        <f>SUM(V97:V103)</f>
        <v>23379508.125970006</v>
      </c>
      <c r="W104" s="28">
        <f t="shared" si="36"/>
        <v>108.13913410118899</v>
      </c>
    </row>
    <row r="105" spans="1:23" s="3" customFormat="1" ht="12.75">
      <c r="A105" s="11" t="s">
        <v>110</v>
      </c>
      <c r="B105" s="12">
        <v>5378181583.4754305</v>
      </c>
      <c r="C105" s="12">
        <v>6273689143.06787</v>
      </c>
      <c r="D105" s="12">
        <f>SUM(D25,D38,D46,D62,D70,D84,D95,D104)</f>
        <v>895507559.59244</v>
      </c>
      <c r="E105" s="10">
        <f t="shared" si="24"/>
        <v>116.65074980628962</v>
      </c>
      <c r="F105" s="12">
        <v>1275811294.3948698</v>
      </c>
      <c r="G105" s="12">
        <v>1411732889.8161697</v>
      </c>
      <c r="H105" s="12">
        <f>SUM(H25,H38,H46,H62,H70,H84,H95,H104)</f>
        <v>135921595.4213</v>
      </c>
      <c r="I105" s="10">
        <f t="shared" si="26"/>
        <v>110.65373821492692</v>
      </c>
      <c r="J105" s="10">
        <f t="shared" si="27"/>
        <v>23.721982506407468</v>
      </c>
      <c r="K105" s="10">
        <f t="shared" si="27"/>
        <v>22.50243608859817</v>
      </c>
      <c r="L105" s="28">
        <f t="shared" si="28"/>
        <v>-1.2195464178092976</v>
      </c>
      <c r="M105" s="12">
        <f>SUM(M25,M38,M46,M62,M70,M84,M95,M104)</f>
        <v>4102370289.08056</v>
      </c>
      <c r="N105" s="12">
        <f>SUM(N25,N38,N46,N62,N70,N84,N95,N104)</f>
        <v>4861956253.251699</v>
      </c>
      <c r="O105" s="12">
        <f>SUM(O25,O38,O46,O62,O70,O84,O95,O104)</f>
        <v>759585964.1711401</v>
      </c>
      <c r="P105" s="10">
        <f t="shared" si="31"/>
        <v>118.51578259995104</v>
      </c>
      <c r="Q105" s="12">
        <v>4906920863.307311</v>
      </c>
      <c r="R105" s="12">
        <v>5455899053.23797</v>
      </c>
      <c r="S105" s="12">
        <f>SUM(S25,S38,S46,S62,S70,S84,S95,S104)</f>
        <v>548978189.9306599</v>
      </c>
      <c r="T105" s="10">
        <f t="shared" si="33"/>
        <v>111.1878345957396</v>
      </c>
      <c r="U105" s="12">
        <f>SUM(U25,U38,U46,U62,U70,U84,U95,U104)</f>
        <v>471260720.16811985</v>
      </c>
      <c r="V105" s="12">
        <f>SUM(V25,V38,V46,V62,V70,V84,V95,V104)</f>
        <v>817790089.8298999</v>
      </c>
      <c r="W105" s="28">
        <f t="shared" si="36"/>
        <v>173.5324110055592</v>
      </c>
    </row>
    <row r="106" ht="15.75" customHeight="1"/>
  </sheetData>
  <sheetProtection selectLockedCells="1" selectUnlockedCells="1"/>
  <mergeCells count="11">
    <mergeCell ref="A3:A4"/>
    <mergeCell ref="B3:C3"/>
    <mergeCell ref="D3:E3"/>
    <mergeCell ref="F3:G3"/>
    <mergeCell ref="H3:I3"/>
    <mergeCell ref="J3:K3"/>
    <mergeCell ref="M3:N3"/>
    <mergeCell ref="O3:P3"/>
    <mergeCell ref="Q3:R3"/>
    <mergeCell ref="S3:T3"/>
    <mergeCell ref="U3:V3"/>
  </mergeCells>
  <printOptions/>
  <pageMargins left="0.39375" right="0.19652777777777777" top="0.39375" bottom="0.39375" header="0.5118055555555555" footer="0"/>
  <pageSetup horizontalDpi="300" verticalDpi="300" orientation="landscape" paperSize="9" scale="7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Государственная Дума РФ</cp:lastModifiedBy>
  <cp:lastPrinted>2011-12-27T07:02:30Z</cp:lastPrinted>
  <dcterms:created xsi:type="dcterms:W3CDTF">2008-09-05T10:47:59Z</dcterms:created>
  <dcterms:modified xsi:type="dcterms:W3CDTF">2011-12-27T07:06:08Z</dcterms:modified>
  <cp:category/>
  <cp:version/>
  <cp:contentType/>
  <cp:contentStatus/>
</cp:coreProperties>
</file>